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240" windowWidth="10485" windowHeight="8985" tabRatio="525" activeTab="0"/>
  </bookViews>
  <sheets>
    <sheet name="106大台南37區戶數彙整表 (A4版)" sheetId="1" r:id="rId1"/>
    <sheet name="Sheet1" sheetId="2" r:id="rId2"/>
  </sheets>
  <definedNames>
    <definedName name="_xlnm.Print_Area" localSheetId="0">'106大台南37區戶數彙整表 (A4版)'!$A$1:$U$175</definedName>
    <definedName name="_xlnm.Print_Titles" localSheetId="0">'106大台南37區戶數彙整表 (A4版)'!$A:$W,'106大台南37區戶數彙整表 (A4版)'!$4:$4</definedName>
  </definedNames>
  <calcPr fullCalcOnLoad="1"/>
</workbook>
</file>

<file path=xl/sharedStrings.xml><?xml version="1.0" encoding="utf-8"?>
<sst xmlns="http://schemas.openxmlformats.org/spreadsheetml/2006/main" count="289" uniqueCount="122">
  <si>
    <t>產品</t>
  </si>
  <si>
    <t>二月</t>
  </si>
  <si>
    <t>三月</t>
  </si>
  <si>
    <t>四月</t>
  </si>
  <si>
    <t>六月</t>
  </si>
  <si>
    <t>七月</t>
  </si>
  <si>
    <t>八月</t>
  </si>
  <si>
    <t>九月</t>
  </si>
  <si>
    <t>十月</t>
  </si>
  <si>
    <t>十一月</t>
  </si>
  <si>
    <t>十二月</t>
  </si>
  <si>
    <t>小計</t>
  </si>
  <si>
    <t>101年</t>
  </si>
  <si>
    <t>行政區</t>
  </si>
  <si>
    <t>102年</t>
  </si>
  <si>
    <t>103年</t>
  </si>
  <si>
    <t>五月</t>
  </si>
  <si>
    <t>十二月</t>
  </si>
  <si>
    <t>104年</t>
  </si>
  <si>
    <t>鹽
水
地
政</t>
  </si>
  <si>
    <t>新
營
區</t>
  </si>
  <si>
    <t>店面</t>
  </si>
  <si>
    <t>產品</t>
  </si>
  <si>
    <t>一月</t>
  </si>
  <si>
    <t>四月</t>
  </si>
  <si>
    <t>五月</t>
  </si>
  <si>
    <t>六月</t>
  </si>
  <si>
    <t>七月</t>
  </si>
  <si>
    <t>八月</t>
  </si>
  <si>
    <t>九月</t>
  </si>
  <si>
    <t>鹽
水
地
政</t>
  </si>
  <si>
    <t>新
營
區</t>
  </si>
  <si>
    <t>店面</t>
  </si>
  <si>
    <t>住宅</t>
  </si>
  <si>
    <t>其他</t>
  </si>
  <si>
    <t>鹽
水
區</t>
  </si>
  <si>
    <t>柳
營
區</t>
  </si>
  <si>
    <t>白
河
地
政</t>
  </si>
  <si>
    <t>東
山
區</t>
  </si>
  <si>
    <t>白
河
區</t>
  </si>
  <si>
    <t>後
壁
區</t>
  </si>
  <si>
    <t>新
化
地
政</t>
  </si>
  <si>
    <t>新
化
區</t>
  </si>
  <si>
    <t>善
化
區</t>
  </si>
  <si>
    <t>玉
井
區</t>
  </si>
  <si>
    <t>楠
西
區</t>
  </si>
  <si>
    <t>南
化
區</t>
  </si>
  <si>
    <t>麻
豆
地
政</t>
  </si>
  <si>
    <t>麻
豆
區</t>
  </si>
  <si>
    <t>官
田
區</t>
  </si>
  <si>
    <t>下
營
區</t>
  </si>
  <si>
    <t>六
甲
區</t>
  </si>
  <si>
    <t>大
內
區</t>
  </si>
  <si>
    <t>歸
仁
地
政</t>
  </si>
  <si>
    <t>仁
德
區</t>
  </si>
  <si>
    <t>歸
仁
區</t>
  </si>
  <si>
    <t>關
廟
區</t>
  </si>
  <si>
    <t>龍
崎
鄉</t>
  </si>
  <si>
    <t>永
康
地
政</t>
  </si>
  <si>
    <t>永
康
區</t>
  </si>
  <si>
    <t>佳
里
地
政</t>
  </si>
  <si>
    <t>佳
里
區</t>
  </si>
  <si>
    <t>將
軍
區</t>
  </si>
  <si>
    <t>西
港
區</t>
  </si>
  <si>
    <t>學
甲
區</t>
  </si>
  <si>
    <t>七
股
區</t>
  </si>
  <si>
    <t>北
門
區</t>
  </si>
  <si>
    <t>東
南
地
政</t>
  </si>
  <si>
    <t>東
區</t>
  </si>
  <si>
    <t>南
區</t>
  </si>
  <si>
    <t>台
南
地
政</t>
  </si>
  <si>
    <t>北
區</t>
  </si>
  <si>
    <t>中
西
區</t>
  </si>
  <si>
    <t>安
平
區</t>
  </si>
  <si>
    <t>安
南
地
政</t>
  </si>
  <si>
    <t>安
南
區</t>
  </si>
  <si>
    <t>產品區分：大樓/公寓</t>
  </si>
  <si>
    <t>小計</t>
  </si>
  <si>
    <t>住宅</t>
  </si>
  <si>
    <t>其他</t>
  </si>
  <si>
    <t>鹽
水
區</t>
  </si>
  <si>
    <t>仁
德
區</t>
  </si>
  <si>
    <t>歸仁
區</t>
  </si>
  <si>
    <t>新
化
地
政</t>
  </si>
  <si>
    <t>善
化
區</t>
  </si>
  <si>
    <t>新
市
區</t>
  </si>
  <si>
    <t>永
康
地
政</t>
  </si>
  <si>
    <t>永
康
區</t>
  </si>
  <si>
    <t>東
區</t>
  </si>
  <si>
    <t>南
區</t>
  </si>
  <si>
    <t>北
區</t>
  </si>
  <si>
    <t>中
西
區</t>
  </si>
  <si>
    <t>安
平
區</t>
  </si>
  <si>
    <t>安
南
區</t>
  </si>
  <si>
    <t>其他</t>
  </si>
  <si>
    <t>新
市
區</t>
  </si>
  <si>
    <t>安
定
區</t>
  </si>
  <si>
    <t>左
鎮
區</t>
  </si>
  <si>
    <t>山
上
區</t>
  </si>
  <si>
    <t>玉
井
地
政</t>
  </si>
  <si>
    <t>店面</t>
  </si>
  <si>
    <t>安
定
區</t>
  </si>
  <si>
    <t>大樓/公寓合計</t>
  </si>
  <si>
    <t>透天 合計</t>
  </si>
  <si>
    <t>佳
里
地
政</t>
  </si>
  <si>
    <t>佳
里
區</t>
  </si>
  <si>
    <t>店面</t>
  </si>
  <si>
    <t>住宅</t>
  </si>
  <si>
    <t>其他</t>
  </si>
  <si>
    <t>大台南市(37區) 106年度申報開工戶數-彙整統計</t>
  </si>
  <si>
    <t>105年</t>
  </si>
  <si>
    <t>106年合計</t>
  </si>
  <si>
    <t>一月</t>
  </si>
  <si>
    <t>臺南市不動產開發商業同業公會</t>
  </si>
  <si>
    <t>資料來源- 臺南市不動產開發公會/臺南市大台南不動產開發公會</t>
  </si>
  <si>
    <t>產品區分：透天</t>
  </si>
  <si>
    <t>麻
豆
地
政</t>
  </si>
  <si>
    <t>麻豆區</t>
  </si>
  <si>
    <t>店面</t>
  </si>
  <si>
    <t>住宅</t>
  </si>
  <si>
    <t>其他</t>
  </si>
  <si>
    <t>官
田
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</si>
</sst>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Cambria"/>
      <family val="1"/>
    </font>
    <font>
      <sz val="9"/>
      <name val="Cambria"/>
      <family val="1"/>
    </font>
    <font>
      <sz val="8"/>
      <color indexed="10"/>
      <name val="標楷體"/>
      <family val="4"/>
    </font>
    <font>
      <sz val="10"/>
      <color indexed="4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0"/>
      <color indexed="53"/>
      <name val="標楷體"/>
      <family val="4"/>
    </font>
    <font>
      <sz val="12"/>
      <color indexed="53"/>
      <name val="標楷體"/>
      <family val="4"/>
    </font>
    <font>
      <sz val="10"/>
      <color indexed="10"/>
      <name val="Cambria"/>
      <family val="1"/>
    </font>
    <font>
      <sz val="8"/>
      <color indexed="53"/>
      <name val="標楷體"/>
      <family val="4"/>
    </font>
    <font>
      <b/>
      <sz val="14"/>
      <color indexed="60"/>
      <name val="標楷體"/>
      <family val="4"/>
    </font>
    <font>
      <b/>
      <sz val="12"/>
      <name val="標楷體"/>
      <family val="4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55"/>
      </right>
      <top style="medium"/>
      <bottom style="hair"/>
    </border>
    <border>
      <left>
        <color indexed="63"/>
      </left>
      <right style="medium">
        <color indexed="55"/>
      </right>
      <top style="hair"/>
      <bottom style="hair"/>
    </border>
    <border>
      <left>
        <color indexed="63"/>
      </left>
      <right style="medium">
        <color indexed="55"/>
      </right>
      <top style="hair"/>
      <bottom>
        <color indexed="63"/>
      </bottom>
    </border>
    <border>
      <left>
        <color indexed="63"/>
      </left>
      <right style="medium">
        <color indexed="55"/>
      </right>
      <top style="thin"/>
      <bottom style="hair"/>
    </border>
    <border>
      <left>
        <color indexed="63"/>
      </left>
      <right style="medium">
        <color indexed="55"/>
      </right>
      <top style="hair"/>
      <bottom style="thin"/>
    </border>
    <border>
      <left>
        <color indexed="63"/>
      </left>
      <right style="medium">
        <color indexed="55"/>
      </right>
      <top>
        <color indexed="63"/>
      </top>
      <bottom style="hair"/>
    </border>
    <border>
      <left>
        <color indexed="63"/>
      </left>
      <right style="medium">
        <color indexed="55"/>
      </right>
      <top style="hair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1" fillId="0" borderId="0" applyFont="0" applyFill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1" fillId="22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32" borderId="74" xfId="0" applyFont="1" applyFill="1" applyBorder="1" applyAlignment="1">
      <alignment horizontal="center" vertical="center"/>
    </xf>
    <xf numFmtId="0" fontId="3" fillId="32" borderId="75" xfId="0" applyFont="1" applyFill="1" applyBorder="1" applyAlignment="1">
      <alignment horizontal="center" vertical="center"/>
    </xf>
    <xf numFmtId="0" fontId="6" fillId="32" borderId="75" xfId="0" applyFont="1" applyFill="1" applyBorder="1" applyAlignment="1">
      <alignment horizontal="center" vertical="center"/>
    </xf>
    <xf numFmtId="0" fontId="6" fillId="32" borderId="76" xfId="0" applyFont="1" applyFill="1" applyBorder="1" applyAlignment="1">
      <alignment horizontal="center" vertical="center"/>
    </xf>
    <xf numFmtId="0" fontId="3" fillId="32" borderId="77" xfId="0" applyFont="1" applyFill="1" applyBorder="1" applyAlignment="1">
      <alignment horizontal="center" vertical="center"/>
    </xf>
    <xf numFmtId="0" fontId="6" fillId="32" borderId="48" xfId="0" applyFont="1" applyFill="1" applyBorder="1" applyAlignment="1">
      <alignment horizontal="center" vertical="center"/>
    </xf>
    <xf numFmtId="0" fontId="3" fillId="32" borderId="78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6" fillId="32" borderId="59" xfId="0" applyFont="1" applyFill="1" applyBorder="1" applyAlignment="1">
      <alignment horizontal="center" vertical="center"/>
    </xf>
    <xf numFmtId="0" fontId="6" fillId="32" borderId="49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3" fillId="32" borderId="59" xfId="0" applyFont="1" applyFill="1" applyBorder="1" applyAlignment="1">
      <alignment horizontal="center" vertical="center"/>
    </xf>
    <xf numFmtId="0" fontId="3" fillId="32" borderId="78" xfId="0" applyFont="1" applyFill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3" fillId="32" borderId="47" xfId="0" applyFont="1" applyFill="1" applyBorder="1" applyAlignment="1">
      <alignment horizontal="left" vertical="center"/>
    </xf>
    <xf numFmtId="0" fontId="3" fillId="32" borderId="43" xfId="0" applyFont="1" applyFill="1" applyBorder="1" applyAlignment="1">
      <alignment horizontal="left" vertical="center"/>
    </xf>
    <xf numFmtId="0" fontId="3" fillId="32" borderId="74" xfId="0" applyFont="1" applyFill="1" applyBorder="1" applyAlignment="1">
      <alignment horizontal="left" vertical="center"/>
    </xf>
    <xf numFmtId="0" fontId="3" fillId="32" borderId="47" xfId="0" applyFont="1" applyFill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9" fillId="0" borderId="65" xfId="0" applyFont="1" applyFill="1" applyBorder="1" applyAlignment="1">
      <alignment horizontal="left" vertical="center"/>
    </xf>
    <xf numFmtId="0" fontId="3" fillId="32" borderId="43" xfId="0" applyFont="1" applyFill="1" applyBorder="1" applyAlignment="1">
      <alignment horizontal="center" vertical="center"/>
    </xf>
    <xf numFmtId="0" fontId="3" fillId="32" borderId="74" xfId="0" applyFont="1" applyFill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7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130" sqref="T130:T132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19" width="4.875" style="9" customWidth="1"/>
    <col min="20" max="20" width="4.50390625" style="23" customWidth="1"/>
    <col min="21" max="21" width="4.875" style="23" customWidth="1"/>
    <col min="22" max="22" width="4.50390625" style="104" customWidth="1"/>
    <col min="23" max="23" width="5.625" style="17" customWidth="1"/>
    <col min="24" max="24" width="6.375" style="17" customWidth="1"/>
    <col min="25" max="16384" width="9.00390625" style="2" customWidth="1"/>
  </cols>
  <sheetData>
    <row r="1" spans="1:24" ht="22.5" customHeight="1">
      <c r="A1" s="181" t="s">
        <v>113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02"/>
      <c r="W1" s="100"/>
      <c r="X1" s="2"/>
    </row>
    <row r="2" spans="1:24" ht="20.25" customHeight="1">
      <c r="A2" s="182" t="s">
        <v>109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03"/>
      <c r="W2" s="101"/>
      <c r="X2" s="2"/>
    </row>
    <row r="3" spans="1:24" ht="18.75" customHeight="1" thickBot="1">
      <c r="A3" s="175" t="s">
        <v>115</v>
      </c>
      <c r="B3" s="175"/>
      <c r="C3" s="175"/>
      <c r="D3" s="175"/>
      <c r="J3" s="3"/>
      <c r="K3" s="183" t="s">
        <v>114</v>
      </c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03"/>
      <c r="W3" s="105"/>
      <c r="X3" s="2"/>
    </row>
    <row r="4" spans="1:24" ht="18" customHeight="1" thickBot="1">
      <c r="A4" s="173" t="s">
        <v>13</v>
      </c>
      <c r="B4" s="146"/>
      <c r="C4" s="114" t="s">
        <v>0</v>
      </c>
      <c r="D4" s="115" t="s">
        <v>112</v>
      </c>
      <c r="E4" s="115" t="s">
        <v>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145" t="s">
        <v>111</v>
      </c>
      <c r="R4" s="146"/>
      <c r="S4" s="119" t="s">
        <v>110</v>
      </c>
      <c r="T4" s="119" t="s">
        <v>18</v>
      </c>
      <c r="U4" s="123" t="s">
        <v>15</v>
      </c>
      <c r="V4" s="103"/>
      <c r="W4" s="25" t="s">
        <v>14</v>
      </c>
      <c r="X4" s="25" t="s">
        <v>12</v>
      </c>
    </row>
    <row r="5" spans="1:24" ht="16.5" customHeight="1">
      <c r="A5" s="154" t="s">
        <v>30</v>
      </c>
      <c r="B5" s="163" t="s">
        <v>31</v>
      </c>
      <c r="C5" s="107" t="s">
        <v>32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5</v>
      </c>
      <c r="L5" s="26">
        <v>2</v>
      </c>
      <c r="M5" s="26">
        <v>0</v>
      </c>
      <c r="N5" s="26">
        <v>0</v>
      </c>
      <c r="O5" s="27">
        <v>0</v>
      </c>
      <c r="P5" s="28">
        <f>SUM(D5:O5)</f>
        <v>7</v>
      </c>
      <c r="Q5" s="150">
        <f>P5+P6+P7</f>
        <v>116</v>
      </c>
      <c r="R5" s="150">
        <f>SUM(Q5:Q13)</f>
        <v>266</v>
      </c>
      <c r="S5" s="166">
        <v>92</v>
      </c>
      <c r="T5" s="166">
        <v>132</v>
      </c>
      <c r="U5" s="142">
        <v>321</v>
      </c>
      <c r="V5" s="103"/>
      <c r="W5" s="137">
        <v>248</v>
      </c>
      <c r="X5" s="137">
        <v>227</v>
      </c>
    </row>
    <row r="6" spans="1:24" ht="16.5" customHeight="1">
      <c r="A6" s="155"/>
      <c r="B6" s="158"/>
      <c r="C6" s="108" t="s">
        <v>33</v>
      </c>
      <c r="D6" s="30">
        <f>5+3</f>
        <v>8</v>
      </c>
      <c r="E6" s="29">
        <v>11</v>
      </c>
      <c r="F6" s="30">
        <f>12+7</f>
        <v>19</v>
      </c>
      <c r="G6" s="30">
        <v>12</v>
      </c>
      <c r="H6" s="30">
        <v>5</v>
      </c>
      <c r="I6" s="30">
        <v>5</v>
      </c>
      <c r="J6" s="30">
        <v>2</v>
      </c>
      <c r="K6" s="31">
        <v>17</v>
      </c>
      <c r="L6" s="30">
        <v>10</v>
      </c>
      <c r="M6" s="30">
        <v>5</v>
      </c>
      <c r="N6" s="30">
        <v>4</v>
      </c>
      <c r="O6" s="32">
        <v>11</v>
      </c>
      <c r="P6" s="33">
        <f>SUM(D6:O6)</f>
        <v>109</v>
      </c>
      <c r="Q6" s="135"/>
      <c r="R6" s="135"/>
      <c r="S6" s="152"/>
      <c r="T6" s="152"/>
      <c r="U6" s="143"/>
      <c r="V6" s="103"/>
      <c r="W6" s="138"/>
      <c r="X6" s="138"/>
    </row>
    <row r="7" spans="1:24" ht="16.5" customHeight="1">
      <c r="A7" s="155"/>
      <c r="B7" s="159"/>
      <c r="C7" s="109" t="s">
        <v>34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37">
        <f aca="true" t="shared" si="0" ref="P7:P70">SUM(D7:O7)</f>
        <v>0</v>
      </c>
      <c r="Q7" s="136"/>
      <c r="R7" s="135"/>
      <c r="S7" s="153"/>
      <c r="T7" s="153"/>
      <c r="U7" s="174"/>
      <c r="V7" s="103"/>
      <c r="W7" s="139"/>
      <c r="X7" s="139"/>
    </row>
    <row r="8" spans="1:24" ht="16.5" customHeight="1">
      <c r="A8" s="155"/>
      <c r="B8" s="157" t="s">
        <v>35</v>
      </c>
      <c r="C8" s="110" t="s">
        <v>32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1">
        <f t="shared" si="0"/>
        <v>0</v>
      </c>
      <c r="Q8" s="134">
        <f>P8+P9+P10</f>
        <v>45</v>
      </c>
      <c r="R8" s="135"/>
      <c r="S8" s="151">
        <v>94</v>
      </c>
      <c r="T8" s="151">
        <v>0</v>
      </c>
      <c r="U8" s="178">
        <v>16</v>
      </c>
      <c r="V8" s="103"/>
      <c r="W8" s="140">
        <v>97</v>
      </c>
      <c r="X8" s="140">
        <v>16</v>
      </c>
    </row>
    <row r="9" spans="1:24" ht="16.5" customHeight="1">
      <c r="A9" s="155"/>
      <c r="B9" s="158"/>
      <c r="C9" s="108" t="s">
        <v>33</v>
      </c>
      <c r="D9" s="30">
        <v>0</v>
      </c>
      <c r="E9" s="30">
        <v>0</v>
      </c>
      <c r="F9" s="30">
        <v>0</v>
      </c>
      <c r="G9" s="30">
        <v>0</v>
      </c>
      <c r="H9" s="30">
        <v>4</v>
      </c>
      <c r="I9" s="30">
        <v>29</v>
      </c>
      <c r="J9" s="30">
        <v>0</v>
      </c>
      <c r="K9" s="31">
        <v>12</v>
      </c>
      <c r="L9" s="30">
        <v>0</v>
      </c>
      <c r="M9" s="31">
        <v>0</v>
      </c>
      <c r="N9" s="31">
        <v>0</v>
      </c>
      <c r="O9" s="31">
        <v>0</v>
      </c>
      <c r="P9" s="33">
        <f t="shared" si="0"/>
        <v>45</v>
      </c>
      <c r="Q9" s="135"/>
      <c r="R9" s="135"/>
      <c r="S9" s="152"/>
      <c r="T9" s="152"/>
      <c r="U9" s="143"/>
      <c r="V9" s="103"/>
      <c r="W9" s="138"/>
      <c r="X9" s="138"/>
    </row>
    <row r="10" spans="1:24" ht="16.5" customHeight="1">
      <c r="A10" s="155"/>
      <c r="B10" s="159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45">
        <f t="shared" si="0"/>
        <v>0</v>
      </c>
      <c r="Q10" s="136"/>
      <c r="R10" s="135"/>
      <c r="S10" s="153"/>
      <c r="T10" s="153"/>
      <c r="U10" s="174"/>
      <c r="V10" s="103"/>
      <c r="W10" s="139"/>
      <c r="X10" s="139"/>
    </row>
    <row r="11" spans="1:24" ht="16.5" customHeight="1">
      <c r="A11" s="155"/>
      <c r="B11" s="157" t="s">
        <v>36</v>
      </c>
      <c r="C11" s="112" t="s">
        <v>32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0</v>
      </c>
      <c r="P11" s="49">
        <f t="shared" si="0"/>
        <v>0</v>
      </c>
      <c r="Q11" s="134">
        <f>P11+P12+P13</f>
        <v>105</v>
      </c>
      <c r="R11" s="135"/>
      <c r="S11" s="151">
        <v>93</v>
      </c>
      <c r="T11" s="151">
        <v>113</v>
      </c>
      <c r="U11" s="178">
        <v>52</v>
      </c>
      <c r="V11" s="103"/>
      <c r="W11" s="140">
        <v>77</v>
      </c>
      <c r="X11" s="140">
        <v>35</v>
      </c>
    </row>
    <row r="12" spans="1:24" ht="16.5" customHeight="1">
      <c r="A12" s="155"/>
      <c r="B12" s="158"/>
      <c r="C12" s="108" t="s">
        <v>33</v>
      </c>
      <c r="D12" s="30">
        <v>12</v>
      </c>
      <c r="E12" s="29">
        <v>0</v>
      </c>
      <c r="F12" s="30">
        <v>8</v>
      </c>
      <c r="G12" s="30">
        <v>14</v>
      </c>
      <c r="H12" s="30">
        <v>0</v>
      </c>
      <c r="I12" s="30">
        <v>10</v>
      </c>
      <c r="J12" s="30">
        <v>0</v>
      </c>
      <c r="K12" s="31">
        <v>47</v>
      </c>
      <c r="L12" s="30">
        <v>14</v>
      </c>
      <c r="M12" s="31">
        <v>0</v>
      </c>
      <c r="N12" s="31">
        <v>0</v>
      </c>
      <c r="O12" s="32">
        <v>0</v>
      </c>
      <c r="P12" s="33">
        <f t="shared" si="0"/>
        <v>105</v>
      </c>
      <c r="Q12" s="135"/>
      <c r="R12" s="135"/>
      <c r="S12" s="152"/>
      <c r="T12" s="152"/>
      <c r="U12" s="143"/>
      <c r="V12" s="103"/>
      <c r="W12" s="138"/>
      <c r="X12" s="138"/>
    </row>
    <row r="13" spans="1:24" ht="16.5" customHeight="1" thickBot="1">
      <c r="A13" s="156"/>
      <c r="B13" s="164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53">
        <f t="shared" si="0"/>
        <v>0</v>
      </c>
      <c r="Q13" s="147"/>
      <c r="R13" s="147"/>
      <c r="S13" s="165"/>
      <c r="T13" s="165"/>
      <c r="U13" s="144"/>
      <c r="V13" s="103"/>
      <c r="W13" s="141"/>
      <c r="X13" s="141"/>
    </row>
    <row r="14" spans="1:24" ht="16.5" customHeight="1">
      <c r="A14" s="154" t="s">
        <v>37</v>
      </c>
      <c r="B14" s="163" t="s">
        <v>38</v>
      </c>
      <c r="C14" s="107" t="s">
        <v>32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54">
        <f t="shared" si="0"/>
        <v>0</v>
      </c>
      <c r="Q14" s="150">
        <f>P14+P15+P16</f>
        <v>33</v>
      </c>
      <c r="R14" s="150">
        <f>SUM(Q14:Q22)</f>
        <v>76</v>
      </c>
      <c r="S14" s="166">
        <v>0</v>
      </c>
      <c r="T14" s="166">
        <v>14</v>
      </c>
      <c r="U14" s="142">
        <v>31</v>
      </c>
      <c r="V14" s="103"/>
      <c r="W14" s="137">
        <v>0</v>
      </c>
      <c r="X14" s="137">
        <v>0</v>
      </c>
    </row>
    <row r="15" spans="1:24" ht="16.5" customHeight="1">
      <c r="A15" s="155"/>
      <c r="B15" s="158"/>
      <c r="C15" s="108" t="s">
        <v>33</v>
      </c>
      <c r="D15" s="30">
        <v>0</v>
      </c>
      <c r="E15" s="30">
        <v>0</v>
      </c>
      <c r="F15" s="30">
        <v>0</v>
      </c>
      <c r="G15" s="30">
        <v>0</v>
      </c>
      <c r="H15" s="30">
        <v>8</v>
      </c>
      <c r="I15" s="30">
        <v>25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32">
        <v>0</v>
      </c>
      <c r="P15" s="55">
        <f t="shared" si="0"/>
        <v>33</v>
      </c>
      <c r="Q15" s="135"/>
      <c r="R15" s="135"/>
      <c r="S15" s="152"/>
      <c r="T15" s="152"/>
      <c r="U15" s="143"/>
      <c r="V15" s="103"/>
      <c r="W15" s="138"/>
      <c r="X15" s="138"/>
    </row>
    <row r="16" spans="1:24" ht="16.5" customHeight="1">
      <c r="A16" s="155"/>
      <c r="B16" s="159"/>
      <c r="C16" s="109" t="s">
        <v>94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56">
        <f t="shared" si="0"/>
        <v>0</v>
      </c>
      <c r="Q16" s="136"/>
      <c r="R16" s="135"/>
      <c r="S16" s="153"/>
      <c r="T16" s="153"/>
      <c r="U16" s="174"/>
      <c r="V16" s="103"/>
      <c r="W16" s="139"/>
      <c r="X16" s="139"/>
    </row>
    <row r="17" spans="1:24" ht="16.5" customHeight="1">
      <c r="A17" s="155"/>
      <c r="B17" s="157" t="s">
        <v>39</v>
      </c>
      <c r="C17" s="110" t="s">
        <v>32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57">
        <f t="shared" si="0"/>
        <v>0</v>
      </c>
      <c r="Q17" s="134">
        <f>P17+P18+P19</f>
        <v>43</v>
      </c>
      <c r="R17" s="135"/>
      <c r="S17" s="151">
        <v>36</v>
      </c>
      <c r="T17" s="151">
        <v>1</v>
      </c>
      <c r="U17" s="178">
        <v>21</v>
      </c>
      <c r="V17" s="103"/>
      <c r="W17" s="140">
        <v>36</v>
      </c>
      <c r="X17" s="140">
        <v>19</v>
      </c>
    </row>
    <row r="18" spans="1:24" ht="16.5" customHeight="1">
      <c r="A18" s="155"/>
      <c r="B18" s="158"/>
      <c r="C18" s="108" t="s">
        <v>33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7</v>
      </c>
      <c r="J18" s="128">
        <v>7</v>
      </c>
      <c r="K18" s="30">
        <v>0</v>
      </c>
      <c r="L18" s="30">
        <v>0</v>
      </c>
      <c r="M18" s="31">
        <v>17</v>
      </c>
      <c r="N18" s="31">
        <v>12</v>
      </c>
      <c r="O18" s="32">
        <v>0</v>
      </c>
      <c r="P18" s="55">
        <f t="shared" si="0"/>
        <v>43</v>
      </c>
      <c r="Q18" s="135"/>
      <c r="R18" s="135"/>
      <c r="S18" s="152"/>
      <c r="T18" s="152"/>
      <c r="U18" s="143"/>
      <c r="V18" s="103"/>
      <c r="W18" s="138"/>
      <c r="X18" s="138"/>
    </row>
    <row r="19" spans="1:24" ht="16.5" customHeight="1">
      <c r="A19" s="155"/>
      <c r="B19" s="159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58">
        <f t="shared" si="0"/>
        <v>0</v>
      </c>
      <c r="Q19" s="136"/>
      <c r="R19" s="135"/>
      <c r="S19" s="153"/>
      <c r="T19" s="153"/>
      <c r="U19" s="174"/>
      <c r="V19" s="103"/>
      <c r="W19" s="139"/>
      <c r="X19" s="139"/>
    </row>
    <row r="20" spans="1:24" ht="16.5" customHeight="1">
      <c r="A20" s="155"/>
      <c r="B20" s="157" t="s">
        <v>40</v>
      </c>
      <c r="C20" s="112" t="s">
        <v>32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59">
        <f t="shared" si="0"/>
        <v>0</v>
      </c>
      <c r="Q20" s="134">
        <f>P20+P21+P22</f>
        <v>0</v>
      </c>
      <c r="R20" s="135"/>
      <c r="S20" s="151">
        <v>15</v>
      </c>
      <c r="T20" s="151">
        <v>4</v>
      </c>
      <c r="U20" s="178">
        <v>0</v>
      </c>
      <c r="V20" s="103"/>
      <c r="W20" s="140">
        <v>0</v>
      </c>
      <c r="X20" s="140">
        <v>0</v>
      </c>
    </row>
    <row r="21" spans="1:24" ht="16.5" customHeight="1">
      <c r="A21" s="155"/>
      <c r="B21" s="158"/>
      <c r="C21" s="108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1">
        <v>0</v>
      </c>
      <c r="O21" s="32">
        <v>0</v>
      </c>
      <c r="P21" s="55">
        <f t="shared" si="0"/>
        <v>0</v>
      </c>
      <c r="Q21" s="135"/>
      <c r="R21" s="135"/>
      <c r="S21" s="152"/>
      <c r="T21" s="152"/>
      <c r="U21" s="143"/>
      <c r="V21" s="103"/>
      <c r="W21" s="138"/>
      <c r="X21" s="138"/>
    </row>
    <row r="22" spans="1:24" ht="16.5" customHeight="1" thickBot="1">
      <c r="A22" s="156"/>
      <c r="B22" s="164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60">
        <f t="shared" si="0"/>
        <v>0</v>
      </c>
      <c r="Q22" s="147"/>
      <c r="R22" s="147"/>
      <c r="S22" s="165"/>
      <c r="T22" s="165"/>
      <c r="U22" s="144"/>
      <c r="V22" s="103"/>
      <c r="W22" s="141"/>
      <c r="X22" s="141"/>
    </row>
    <row r="23" spans="1:24" ht="16.5" customHeight="1">
      <c r="A23" s="154" t="s">
        <v>41</v>
      </c>
      <c r="B23" s="163" t="s">
        <v>42</v>
      </c>
      <c r="C23" s="107" t="s">
        <v>32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54">
        <f t="shared" si="0"/>
        <v>0</v>
      </c>
      <c r="Q23" s="150">
        <f>P23+P24+P25</f>
        <v>36</v>
      </c>
      <c r="R23" s="150">
        <f>SUM(Q23:Q40)</f>
        <v>655</v>
      </c>
      <c r="S23" s="166">
        <v>33</v>
      </c>
      <c r="T23" s="166">
        <v>55</v>
      </c>
      <c r="U23" s="142">
        <v>87</v>
      </c>
      <c r="V23" s="103"/>
      <c r="W23" s="137">
        <v>57</v>
      </c>
      <c r="X23" s="137">
        <v>46</v>
      </c>
    </row>
    <row r="24" spans="1:24" ht="16.5" customHeight="1">
      <c r="A24" s="155"/>
      <c r="B24" s="158"/>
      <c r="C24" s="108" t="s">
        <v>33</v>
      </c>
      <c r="D24" s="30">
        <v>0</v>
      </c>
      <c r="E24" s="30">
        <v>3</v>
      </c>
      <c r="F24" s="29">
        <v>13</v>
      </c>
      <c r="G24" s="30">
        <v>0</v>
      </c>
      <c r="H24" s="30">
        <f>8+2</f>
        <v>10</v>
      </c>
      <c r="I24" s="30">
        <v>2</v>
      </c>
      <c r="J24" s="30">
        <v>1</v>
      </c>
      <c r="K24" s="30">
        <v>0</v>
      </c>
      <c r="L24" s="30">
        <v>0</v>
      </c>
      <c r="M24" s="34">
        <v>5</v>
      </c>
      <c r="N24" s="31">
        <v>0</v>
      </c>
      <c r="O24" s="32">
        <v>2</v>
      </c>
      <c r="P24" s="55">
        <f t="shared" si="0"/>
        <v>36</v>
      </c>
      <c r="Q24" s="135"/>
      <c r="R24" s="135"/>
      <c r="S24" s="152"/>
      <c r="T24" s="152"/>
      <c r="U24" s="143"/>
      <c r="V24" s="103"/>
      <c r="W24" s="138"/>
      <c r="X24" s="138"/>
    </row>
    <row r="25" spans="1:24" ht="16.5" customHeight="1">
      <c r="A25" s="155"/>
      <c r="B25" s="159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56">
        <f t="shared" si="0"/>
        <v>0</v>
      </c>
      <c r="Q25" s="136"/>
      <c r="R25" s="135"/>
      <c r="S25" s="153"/>
      <c r="T25" s="153"/>
      <c r="U25" s="174"/>
      <c r="V25" s="103"/>
      <c r="W25" s="139"/>
      <c r="X25" s="139"/>
    </row>
    <row r="26" spans="1:24" ht="16.5" customHeight="1">
      <c r="A26" s="155"/>
      <c r="B26" s="157" t="s">
        <v>43</v>
      </c>
      <c r="C26" s="110" t="s">
        <v>32</v>
      </c>
      <c r="D26" s="38">
        <v>0</v>
      </c>
      <c r="E26" s="38">
        <v>0</v>
      </c>
      <c r="F26" s="38">
        <v>30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46">
        <v>0</v>
      </c>
      <c r="M26" s="47">
        <v>0</v>
      </c>
      <c r="N26" s="47">
        <v>0</v>
      </c>
      <c r="O26" s="40">
        <v>0</v>
      </c>
      <c r="P26" s="57">
        <f t="shared" si="0"/>
        <v>30</v>
      </c>
      <c r="Q26" s="134">
        <f>P26+P27+P28</f>
        <v>300</v>
      </c>
      <c r="R26" s="135"/>
      <c r="S26" s="151">
        <v>324</v>
      </c>
      <c r="T26" s="151">
        <v>305</v>
      </c>
      <c r="U26" s="178">
        <v>606</v>
      </c>
      <c r="V26" s="103"/>
      <c r="W26" s="140">
        <v>609</v>
      </c>
      <c r="X26" s="140">
        <v>612</v>
      </c>
    </row>
    <row r="27" spans="1:24" ht="16.5" customHeight="1">
      <c r="A27" s="155"/>
      <c r="B27" s="158"/>
      <c r="C27" s="108" t="s">
        <v>33</v>
      </c>
      <c r="D27" s="30">
        <v>0</v>
      </c>
      <c r="E27" s="30">
        <v>0</v>
      </c>
      <c r="F27" s="29">
        <v>10</v>
      </c>
      <c r="G27" s="30">
        <v>8</v>
      </c>
      <c r="H27" s="30">
        <f>62+48</f>
        <v>110</v>
      </c>
      <c r="I27" s="30">
        <v>24</v>
      </c>
      <c r="J27" s="30">
        <v>0</v>
      </c>
      <c r="K27" s="31">
        <v>40</v>
      </c>
      <c r="L27" s="30">
        <v>24</v>
      </c>
      <c r="M27" s="31">
        <v>0</v>
      </c>
      <c r="N27" s="31">
        <v>12</v>
      </c>
      <c r="O27" s="32">
        <v>42</v>
      </c>
      <c r="P27" s="55">
        <f t="shared" si="0"/>
        <v>270</v>
      </c>
      <c r="Q27" s="135"/>
      <c r="R27" s="135"/>
      <c r="S27" s="152"/>
      <c r="T27" s="152"/>
      <c r="U27" s="143"/>
      <c r="V27" s="103"/>
      <c r="W27" s="138"/>
      <c r="X27" s="138"/>
    </row>
    <row r="28" spans="1:24" ht="16.5" customHeight="1">
      <c r="A28" s="155"/>
      <c r="B28" s="159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58">
        <f t="shared" si="0"/>
        <v>0</v>
      </c>
      <c r="Q28" s="136"/>
      <c r="R28" s="135"/>
      <c r="S28" s="153"/>
      <c r="T28" s="153"/>
      <c r="U28" s="174"/>
      <c r="V28" s="103"/>
      <c r="W28" s="139"/>
      <c r="X28" s="139"/>
    </row>
    <row r="29" spans="1:24" ht="16.5" customHeight="1">
      <c r="A29" s="155"/>
      <c r="B29" s="157" t="s">
        <v>95</v>
      </c>
      <c r="C29" s="110" t="s">
        <v>32</v>
      </c>
      <c r="D29" s="38">
        <v>0</v>
      </c>
      <c r="E29" s="38">
        <v>0</v>
      </c>
      <c r="F29" s="38">
        <v>6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1</v>
      </c>
      <c r="N29" s="38">
        <v>2</v>
      </c>
      <c r="O29" s="40">
        <v>0</v>
      </c>
      <c r="P29" s="57">
        <f t="shared" si="0"/>
        <v>9</v>
      </c>
      <c r="Q29" s="134">
        <f>P29+P30+P31</f>
        <v>173</v>
      </c>
      <c r="R29" s="135"/>
      <c r="S29" s="151">
        <v>95</v>
      </c>
      <c r="T29" s="151">
        <v>87</v>
      </c>
      <c r="U29" s="178">
        <v>436</v>
      </c>
      <c r="V29" s="103"/>
      <c r="W29" s="140">
        <v>203</v>
      </c>
      <c r="X29" s="140">
        <v>83</v>
      </c>
    </row>
    <row r="30" spans="1:24" ht="16.5" customHeight="1">
      <c r="A30" s="155"/>
      <c r="B30" s="158"/>
      <c r="C30" s="108" t="s">
        <v>33</v>
      </c>
      <c r="D30" s="30">
        <v>5</v>
      </c>
      <c r="E30" s="30">
        <v>2</v>
      </c>
      <c r="F30" s="29">
        <v>20</v>
      </c>
      <c r="G30" s="30">
        <v>0</v>
      </c>
      <c r="H30" s="30">
        <v>0</v>
      </c>
      <c r="I30" s="30">
        <v>15</v>
      </c>
      <c r="J30" s="30">
        <v>2</v>
      </c>
      <c r="K30" s="31">
        <v>66</v>
      </c>
      <c r="L30" s="30">
        <v>6</v>
      </c>
      <c r="M30" s="30">
        <v>17</v>
      </c>
      <c r="N30" s="30">
        <v>27</v>
      </c>
      <c r="O30" s="32">
        <v>4</v>
      </c>
      <c r="P30" s="55">
        <f t="shared" si="0"/>
        <v>164</v>
      </c>
      <c r="Q30" s="135"/>
      <c r="R30" s="135"/>
      <c r="S30" s="152"/>
      <c r="T30" s="152"/>
      <c r="U30" s="143"/>
      <c r="V30" s="103"/>
      <c r="W30" s="138"/>
      <c r="X30" s="138"/>
    </row>
    <row r="31" spans="1:24" ht="16.5" customHeight="1">
      <c r="A31" s="155"/>
      <c r="B31" s="159"/>
      <c r="C31" s="111" t="s">
        <v>34</v>
      </c>
      <c r="D31" s="34">
        <v>0</v>
      </c>
      <c r="E31" s="42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58">
        <f t="shared" si="0"/>
        <v>0</v>
      </c>
      <c r="Q31" s="136"/>
      <c r="R31" s="135"/>
      <c r="S31" s="153"/>
      <c r="T31" s="153"/>
      <c r="U31" s="174"/>
      <c r="V31" s="103"/>
      <c r="W31" s="139"/>
      <c r="X31" s="139"/>
    </row>
    <row r="32" spans="1:24" ht="16.5" customHeight="1">
      <c r="A32" s="155"/>
      <c r="B32" s="157" t="s">
        <v>96</v>
      </c>
      <c r="C32" s="112" t="s">
        <v>32</v>
      </c>
      <c r="D32" s="38">
        <v>0</v>
      </c>
      <c r="E32" s="46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8">
        <v>0</v>
      </c>
      <c r="P32" s="59">
        <f t="shared" si="0"/>
        <v>0</v>
      </c>
      <c r="Q32" s="134">
        <f>P32+P33+P34</f>
        <v>132</v>
      </c>
      <c r="R32" s="135"/>
      <c r="S32" s="151">
        <v>61</v>
      </c>
      <c r="T32" s="151">
        <v>76</v>
      </c>
      <c r="U32" s="178">
        <v>113</v>
      </c>
      <c r="V32" s="99"/>
      <c r="W32" s="140">
        <v>184</v>
      </c>
      <c r="X32" s="140">
        <v>17</v>
      </c>
    </row>
    <row r="33" spans="1:24" ht="16.5" customHeight="1">
      <c r="A33" s="155"/>
      <c r="B33" s="158"/>
      <c r="C33" s="108" t="s">
        <v>33</v>
      </c>
      <c r="D33" s="30">
        <v>0</v>
      </c>
      <c r="E33" s="29">
        <v>8</v>
      </c>
      <c r="F33" s="30">
        <v>2</v>
      </c>
      <c r="G33" s="30">
        <f>4+6</f>
        <v>10</v>
      </c>
      <c r="H33" s="30">
        <v>2</v>
      </c>
      <c r="I33" s="30">
        <v>5</v>
      </c>
      <c r="J33" s="30">
        <v>1</v>
      </c>
      <c r="K33" s="30">
        <v>29</v>
      </c>
      <c r="L33" s="30">
        <v>0</v>
      </c>
      <c r="M33" s="30">
        <v>29</v>
      </c>
      <c r="N33" s="30">
        <v>40</v>
      </c>
      <c r="O33" s="32">
        <v>6</v>
      </c>
      <c r="P33" s="55">
        <f t="shared" si="0"/>
        <v>132</v>
      </c>
      <c r="Q33" s="135"/>
      <c r="R33" s="135"/>
      <c r="S33" s="152"/>
      <c r="T33" s="152"/>
      <c r="U33" s="143"/>
      <c r="V33" s="99"/>
      <c r="W33" s="138"/>
      <c r="X33" s="138"/>
    </row>
    <row r="34" spans="1:24" ht="16.5" customHeight="1">
      <c r="A34" s="155"/>
      <c r="B34" s="159"/>
      <c r="C34" s="109" t="s">
        <v>34</v>
      </c>
      <c r="D34" s="42">
        <v>0</v>
      </c>
      <c r="E34" s="34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56">
        <f t="shared" si="0"/>
        <v>0</v>
      </c>
      <c r="Q34" s="136"/>
      <c r="R34" s="135"/>
      <c r="S34" s="153"/>
      <c r="T34" s="153"/>
      <c r="U34" s="174"/>
      <c r="V34" s="99"/>
      <c r="W34" s="139"/>
      <c r="X34" s="139"/>
    </row>
    <row r="35" spans="1:24" ht="16.5" customHeight="1">
      <c r="A35" s="155"/>
      <c r="B35" s="157" t="s">
        <v>97</v>
      </c>
      <c r="C35" s="110" t="s">
        <v>32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57">
        <f t="shared" si="0"/>
        <v>0</v>
      </c>
      <c r="Q35" s="134">
        <f>P35+P36+P37</f>
        <v>0</v>
      </c>
      <c r="R35" s="135"/>
      <c r="S35" s="151">
        <v>0</v>
      </c>
      <c r="T35" s="151">
        <v>0</v>
      </c>
      <c r="U35" s="178">
        <v>0</v>
      </c>
      <c r="V35" s="99"/>
      <c r="W35" s="140">
        <v>0</v>
      </c>
      <c r="X35" s="140">
        <v>0</v>
      </c>
    </row>
    <row r="36" spans="1:24" ht="16.5" customHeight="1">
      <c r="A36" s="155"/>
      <c r="B36" s="158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55">
        <f t="shared" si="0"/>
        <v>0</v>
      </c>
      <c r="Q36" s="135"/>
      <c r="R36" s="135"/>
      <c r="S36" s="152"/>
      <c r="T36" s="152"/>
      <c r="U36" s="143"/>
      <c r="V36" s="99"/>
      <c r="W36" s="138"/>
      <c r="X36" s="138"/>
    </row>
    <row r="37" spans="1:24" ht="16.5" customHeight="1">
      <c r="A37" s="155"/>
      <c r="B37" s="159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58">
        <f t="shared" si="0"/>
        <v>0</v>
      </c>
      <c r="Q37" s="136"/>
      <c r="R37" s="135"/>
      <c r="S37" s="153"/>
      <c r="T37" s="153"/>
      <c r="U37" s="174"/>
      <c r="V37" s="99"/>
      <c r="W37" s="139"/>
      <c r="X37" s="139"/>
    </row>
    <row r="38" spans="1:24" ht="16.5" customHeight="1">
      <c r="A38" s="155"/>
      <c r="B38" s="157" t="s">
        <v>98</v>
      </c>
      <c r="C38" s="112" t="s">
        <v>32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59">
        <f t="shared" si="0"/>
        <v>0</v>
      </c>
      <c r="Q38" s="134">
        <f>P38+P39+P40</f>
        <v>14</v>
      </c>
      <c r="R38" s="135"/>
      <c r="S38" s="151">
        <v>4</v>
      </c>
      <c r="T38" s="151">
        <v>29</v>
      </c>
      <c r="U38" s="178">
        <v>72</v>
      </c>
      <c r="V38" s="99"/>
      <c r="W38" s="140">
        <v>2</v>
      </c>
      <c r="X38" s="140">
        <v>4</v>
      </c>
    </row>
    <row r="39" spans="1:24" ht="16.5" customHeight="1">
      <c r="A39" s="155"/>
      <c r="B39" s="158"/>
      <c r="C39" s="108" t="s">
        <v>33</v>
      </c>
      <c r="D39" s="30">
        <v>0</v>
      </c>
      <c r="E39" s="30">
        <v>0</v>
      </c>
      <c r="F39" s="30">
        <v>2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12</v>
      </c>
      <c r="N39" s="30">
        <v>0</v>
      </c>
      <c r="O39" s="30">
        <v>0</v>
      </c>
      <c r="P39" s="55">
        <f t="shared" si="0"/>
        <v>14</v>
      </c>
      <c r="Q39" s="135"/>
      <c r="R39" s="135"/>
      <c r="S39" s="152"/>
      <c r="T39" s="152"/>
      <c r="U39" s="143"/>
      <c r="V39" s="99"/>
      <c r="W39" s="138"/>
      <c r="X39" s="138"/>
    </row>
    <row r="40" spans="1:24" ht="16.5" customHeight="1" thickBot="1">
      <c r="A40" s="156"/>
      <c r="B40" s="164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61">
        <f t="shared" si="0"/>
        <v>0</v>
      </c>
      <c r="Q40" s="147"/>
      <c r="R40" s="147"/>
      <c r="S40" s="165"/>
      <c r="T40" s="165"/>
      <c r="U40" s="144"/>
      <c r="V40" s="99"/>
      <c r="W40" s="141"/>
      <c r="X40" s="141"/>
    </row>
    <row r="41" spans="1:24" ht="16.5" customHeight="1">
      <c r="A41" s="154" t="s">
        <v>99</v>
      </c>
      <c r="B41" s="163" t="s">
        <v>44</v>
      </c>
      <c r="C41" s="107" t="s">
        <v>100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54">
        <f t="shared" si="0"/>
        <v>0</v>
      </c>
      <c r="Q41" s="150">
        <f>P41+P42+P43</f>
        <v>12</v>
      </c>
      <c r="R41" s="150">
        <f>SUM(Q41+Q44+Q47)</f>
        <v>26</v>
      </c>
      <c r="S41" s="166">
        <v>11</v>
      </c>
      <c r="T41" s="166">
        <v>62</v>
      </c>
      <c r="U41" s="142">
        <v>44</v>
      </c>
      <c r="V41" s="99"/>
      <c r="W41" s="137">
        <v>0</v>
      </c>
      <c r="X41" s="137">
        <v>0</v>
      </c>
    </row>
    <row r="42" spans="1:24" ht="16.5" customHeight="1">
      <c r="A42" s="155"/>
      <c r="B42" s="158"/>
      <c r="C42" s="108" t="s">
        <v>33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12</v>
      </c>
      <c r="N42" s="31">
        <v>0</v>
      </c>
      <c r="O42" s="31">
        <v>0</v>
      </c>
      <c r="P42" s="55">
        <f t="shared" si="0"/>
        <v>12</v>
      </c>
      <c r="Q42" s="135"/>
      <c r="R42" s="135"/>
      <c r="S42" s="152"/>
      <c r="T42" s="152"/>
      <c r="U42" s="143"/>
      <c r="V42" s="99"/>
      <c r="W42" s="138"/>
      <c r="X42" s="138"/>
    </row>
    <row r="43" spans="1:24" ht="16.5" customHeight="1">
      <c r="A43" s="155"/>
      <c r="B43" s="159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56">
        <f t="shared" si="0"/>
        <v>0</v>
      </c>
      <c r="Q43" s="136"/>
      <c r="R43" s="135"/>
      <c r="S43" s="153"/>
      <c r="T43" s="153"/>
      <c r="U43" s="174"/>
      <c r="V43" s="99"/>
      <c r="W43" s="139"/>
      <c r="X43" s="139"/>
    </row>
    <row r="44" spans="1:24" ht="16.5" customHeight="1">
      <c r="A44" s="155"/>
      <c r="B44" s="157" t="s">
        <v>45</v>
      </c>
      <c r="C44" s="110" t="s">
        <v>32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57">
        <f t="shared" si="0"/>
        <v>0</v>
      </c>
      <c r="Q44" s="134">
        <f>P44+P45+P46</f>
        <v>14</v>
      </c>
      <c r="R44" s="135"/>
      <c r="S44" s="151">
        <v>0</v>
      </c>
      <c r="T44" s="151">
        <v>12</v>
      </c>
      <c r="U44" s="178">
        <v>0</v>
      </c>
      <c r="V44" s="99"/>
      <c r="W44" s="140">
        <v>0</v>
      </c>
      <c r="X44" s="140">
        <v>0</v>
      </c>
    </row>
    <row r="45" spans="1:24" ht="16.5" customHeight="1">
      <c r="A45" s="155"/>
      <c r="B45" s="158"/>
      <c r="C45" s="108" t="s">
        <v>33</v>
      </c>
      <c r="D45" s="30">
        <v>0</v>
      </c>
      <c r="E45" s="30">
        <v>0</v>
      </c>
      <c r="F45" s="30">
        <v>0</v>
      </c>
      <c r="G45" s="30">
        <v>0</v>
      </c>
      <c r="H45" s="30">
        <v>14</v>
      </c>
      <c r="I45" s="30">
        <v>0</v>
      </c>
      <c r="J45" s="30">
        <v>0</v>
      </c>
      <c r="K45" s="30">
        <v>0</v>
      </c>
      <c r="L45" s="30">
        <v>0</v>
      </c>
      <c r="M45" s="31">
        <v>0</v>
      </c>
      <c r="N45" s="31">
        <v>0</v>
      </c>
      <c r="O45" s="31">
        <v>0</v>
      </c>
      <c r="P45" s="55">
        <f t="shared" si="0"/>
        <v>14</v>
      </c>
      <c r="Q45" s="135"/>
      <c r="R45" s="135"/>
      <c r="S45" s="152"/>
      <c r="T45" s="152"/>
      <c r="U45" s="143"/>
      <c r="V45" s="99"/>
      <c r="W45" s="138"/>
      <c r="X45" s="138"/>
    </row>
    <row r="46" spans="1:24" ht="16.5" customHeight="1">
      <c r="A46" s="155"/>
      <c r="B46" s="159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58">
        <f t="shared" si="0"/>
        <v>0</v>
      </c>
      <c r="Q46" s="136"/>
      <c r="R46" s="135"/>
      <c r="S46" s="153"/>
      <c r="T46" s="153"/>
      <c r="U46" s="174"/>
      <c r="V46" s="99"/>
      <c r="W46" s="139"/>
      <c r="X46" s="139"/>
    </row>
    <row r="47" spans="1:24" ht="16.5" customHeight="1">
      <c r="A47" s="155"/>
      <c r="B47" s="157" t="s">
        <v>46</v>
      </c>
      <c r="C47" s="112" t="s">
        <v>32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59">
        <f t="shared" si="0"/>
        <v>0</v>
      </c>
      <c r="Q47" s="134">
        <f>P47+P48+P49</f>
        <v>0</v>
      </c>
      <c r="R47" s="135"/>
      <c r="S47" s="151">
        <v>0</v>
      </c>
      <c r="T47" s="151">
        <v>0</v>
      </c>
      <c r="U47" s="178">
        <v>0</v>
      </c>
      <c r="V47" s="99"/>
      <c r="W47" s="140">
        <v>0</v>
      </c>
      <c r="X47" s="140">
        <v>0</v>
      </c>
    </row>
    <row r="48" spans="1:24" ht="16.5" customHeight="1">
      <c r="A48" s="155"/>
      <c r="B48" s="158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55">
        <f t="shared" si="0"/>
        <v>0</v>
      </c>
      <c r="Q48" s="135"/>
      <c r="R48" s="135"/>
      <c r="S48" s="152"/>
      <c r="T48" s="152"/>
      <c r="U48" s="143"/>
      <c r="V48" s="99"/>
      <c r="W48" s="138"/>
      <c r="X48" s="138"/>
    </row>
    <row r="49" spans="1:24" ht="16.5" customHeight="1" thickBot="1">
      <c r="A49" s="156"/>
      <c r="B49" s="164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61">
        <f t="shared" si="0"/>
        <v>0</v>
      </c>
      <c r="Q49" s="147"/>
      <c r="R49" s="147"/>
      <c r="S49" s="165"/>
      <c r="T49" s="165"/>
      <c r="U49" s="144"/>
      <c r="V49" s="99"/>
      <c r="W49" s="141"/>
      <c r="X49" s="141"/>
    </row>
    <row r="50" spans="1:24" ht="16.5" customHeight="1">
      <c r="A50" s="154" t="s">
        <v>47</v>
      </c>
      <c r="B50" s="163" t="s">
        <v>48</v>
      </c>
      <c r="C50" s="107" t="s">
        <v>32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7">
        <v>4</v>
      </c>
      <c r="N50" s="27">
        <v>19</v>
      </c>
      <c r="O50" s="62">
        <v>0</v>
      </c>
      <c r="P50" s="54">
        <f t="shared" si="0"/>
        <v>23</v>
      </c>
      <c r="Q50" s="150">
        <f>P50+P51+P52</f>
        <v>120</v>
      </c>
      <c r="R50" s="150">
        <f>SUM(Q50:Q64)</f>
        <v>218</v>
      </c>
      <c r="S50" s="166">
        <v>138</v>
      </c>
      <c r="T50" s="166">
        <v>40</v>
      </c>
      <c r="U50" s="142">
        <v>181</v>
      </c>
      <c r="V50" s="99"/>
      <c r="W50" s="137">
        <v>118</v>
      </c>
      <c r="X50" s="137">
        <v>99</v>
      </c>
    </row>
    <row r="51" spans="1:24" ht="16.5" customHeight="1">
      <c r="A51" s="155"/>
      <c r="B51" s="158"/>
      <c r="C51" s="108" t="s">
        <v>33</v>
      </c>
      <c r="D51" s="30">
        <v>0</v>
      </c>
      <c r="E51" s="30">
        <v>0</v>
      </c>
      <c r="F51" s="30">
        <v>0</v>
      </c>
      <c r="G51" s="30">
        <v>0</v>
      </c>
      <c r="H51" s="30">
        <v>20</v>
      </c>
      <c r="I51" s="30">
        <v>0</v>
      </c>
      <c r="J51" s="30">
        <v>12</v>
      </c>
      <c r="K51" s="30">
        <v>12</v>
      </c>
      <c r="L51" s="30">
        <v>22</v>
      </c>
      <c r="M51" s="31">
        <v>0</v>
      </c>
      <c r="N51" s="31">
        <v>14</v>
      </c>
      <c r="O51" s="32">
        <v>3</v>
      </c>
      <c r="P51" s="55">
        <f t="shared" si="0"/>
        <v>83</v>
      </c>
      <c r="Q51" s="135"/>
      <c r="R51" s="135"/>
      <c r="S51" s="152"/>
      <c r="T51" s="152"/>
      <c r="U51" s="143"/>
      <c r="V51" s="99"/>
      <c r="W51" s="138"/>
      <c r="X51" s="138"/>
    </row>
    <row r="52" spans="1:24" ht="16.5" customHeight="1">
      <c r="A52" s="155"/>
      <c r="B52" s="159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14</v>
      </c>
      <c r="M52" s="43">
        <v>0</v>
      </c>
      <c r="N52" s="43">
        <v>0</v>
      </c>
      <c r="O52" s="36">
        <v>0</v>
      </c>
      <c r="P52" s="56">
        <f t="shared" si="0"/>
        <v>14</v>
      </c>
      <c r="Q52" s="136"/>
      <c r="R52" s="135"/>
      <c r="S52" s="153"/>
      <c r="T52" s="153"/>
      <c r="U52" s="174"/>
      <c r="V52" s="99"/>
      <c r="W52" s="139"/>
      <c r="X52" s="139"/>
    </row>
    <row r="53" spans="1:24" ht="16.5" customHeight="1">
      <c r="A53" s="155"/>
      <c r="B53" s="157" t="s">
        <v>49</v>
      </c>
      <c r="C53" s="110" t="s">
        <v>32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46">
        <v>0</v>
      </c>
      <c r="M53" s="47">
        <v>6</v>
      </c>
      <c r="N53" s="47">
        <v>0</v>
      </c>
      <c r="O53" s="40">
        <v>0</v>
      </c>
      <c r="P53" s="57">
        <f t="shared" si="0"/>
        <v>6</v>
      </c>
      <c r="Q53" s="134">
        <f>P53+P54+P55</f>
        <v>30</v>
      </c>
      <c r="R53" s="135"/>
      <c r="S53" s="151">
        <v>79</v>
      </c>
      <c r="T53" s="151">
        <v>138</v>
      </c>
      <c r="U53" s="178">
        <v>144</v>
      </c>
      <c r="V53" s="99"/>
      <c r="W53" s="140">
        <v>31</v>
      </c>
      <c r="X53" s="140">
        <v>35</v>
      </c>
    </row>
    <row r="54" spans="1:24" ht="16.5" customHeight="1">
      <c r="A54" s="155"/>
      <c r="B54" s="158"/>
      <c r="C54" s="108" t="s">
        <v>33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2</v>
      </c>
      <c r="M54" s="31">
        <v>22</v>
      </c>
      <c r="N54" s="31">
        <v>0</v>
      </c>
      <c r="O54" s="32">
        <v>0</v>
      </c>
      <c r="P54" s="55">
        <f t="shared" si="0"/>
        <v>24</v>
      </c>
      <c r="Q54" s="135"/>
      <c r="R54" s="135"/>
      <c r="S54" s="152"/>
      <c r="T54" s="152"/>
      <c r="U54" s="143"/>
      <c r="V54" s="99"/>
      <c r="W54" s="138"/>
      <c r="X54" s="138"/>
    </row>
    <row r="55" spans="1:24" ht="16.5" customHeight="1">
      <c r="A55" s="155"/>
      <c r="B55" s="159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58">
        <f t="shared" si="0"/>
        <v>0</v>
      </c>
      <c r="Q55" s="136"/>
      <c r="R55" s="135"/>
      <c r="S55" s="153"/>
      <c r="T55" s="153"/>
      <c r="U55" s="174"/>
      <c r="V55" s="99"/>
      <c r="W55" s="139"/>
      <c r="X55" s="139"/>
    </row>
    <row r="56" spans="1:24" ht="16.5" customHeight="1">
      <c r="A56" s="155"/>
      <c r="B56" s="157" t="s">
        <v>50</v>
      </c>
      <c r="C56" s="112" t="s">
        <v>32</v>
      </c>
      <c r="D56" s="46">
        <v>0</v>
      </c>
      <c r="E56" s="46">
        <v>0</v>
      </c>
      <c r="F56" s="46">
        <v>6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59">
        <f t="shared" si="0"/>
        <v>6</v>
      </c>
      <c r="Q56" s="134">
        <f>P56+P57+P58</f>
        <v>22</v>
      </c>
      <c r="R56" s="135"/>
      <c r="S56" s="151">
        <v>14</v>
      </c>
      <c r="T56" s="151">
        <v>32</v>
      </c>
      <c r="U56" s="178">
        <v>20</v>
      </c>
      <c r="V56" s="99"/>
      <c r="W56" s="140">
        <v>49</v>
      </c>
      <c r="X56" s="140">
        <v>15</v>
      </c>
    </row>
    <row r="57" spans="1:24" ht="16.5" customHeight="1">
      <c r="A57" s="155"/>
      <c r="B57" s="158"/>
      <c r="C57" s="108" t="s">
        <v>33</v>
      </c>
      <c r="D57" s="30">
        <v>0</v>
      </c>
      <c r="E57" s="30">
        <v>0</v>
      </c>
      <c r="F57" s="30">
        <v>1</v>
      </c>
      <c r="G57" s="30">
        <v>0</v>
      </c>
      <c r="H57" s="30">
        <v>0</v>
      </c>
      <c r="I57" s="30">
        <v>0</v>
      </c>
      <c r="J57" s="30">
        <v>4</v>
      </c>
      <c r="K57" s="30">
        <v>1</v>
      </c>
      <c r="L57" s="30">
        <v>0</v>
      </c>
      <c r="M57" s="31">
        <v>10</v>
      </c>
      <c r="N57" s="31">
        <v>0</v>
      </c>
      <c r="O57" s="31">
        <v>0</v>
      </c>
      <c r="P57" s="55">
        <f t="shared" si="0"/>
        <v>16</v>
      </c>
      <c r="Q57" s="135"/>
      <c r="R57" s="135"/>
      <c r="S57" s="152"/>
      <c r="T57" s="152"/>
      <c r="U57" s="143"/>
      <c r="V57" s="99"/>
      <c r="W57" s="138"/>
      <c r="X57" s="138"/>
    </row>
    <row r="58" spans="1:24" ht="16.5" customHeight="1">
      <c r="A58" s="155"/>
      <c r="B58" s="159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56">
        <f t="shared" si="0"/>
        <v>0</v>
      </c>
      <c r="Q58" s="136"/>
      <c r="R58" s="135"/>
      <c r="S58" s="153"/>
      <c r="T58" s="153"/>
      <c r="U58" s="174"/>
      <c r="V58" s="99"/>
      <c r="W58" s="139"/>
      <c r="X58" s="139"/>
    </row>
    <row r="59" spans="1:24" ht="16.5" customHeight="1">
      <c r="A59" s="155"/>
      <c r="B59" s="157" t="s">
        <v>51</v>
      </c>
      <c r="C59" s="110" t="s">
        <v>32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57">
        <f t="shared" si="0"/>
        <v>0</v>
      </c>
      <c r="Q59" s="134">
        <f>P59+P60+P61</f>
        <v>46</v>
      </c>
      <c r="R59" s="135"/>
      <c r="S59" s="151">
        <v>4</v>
      </c>
      <c r="T59" s="151">
        <v>20</v>
      </c>
      <c r="U59" s="178">
        <v>89</v>
      </c>
      <c r="V59" s="99"/>
      <c r="W59" s="140">
        <v>6</v>
      </c>
      <c r="X59" s="140">
        <v>0</v>
      </c>
    </row>
    <row r="60" spans="1:24" ht="16.5" customHeight="1">
      <c r="A60" s="155"/>
      <c r="B60" s="158"/>
      <c r="C60" s="108" t="s">
        <v>33</v>
      </c>
      <c r="D60" s="30">
        <v>0</v>
      </c>
      <c r="E60" s="30">
        <v>23</v>
      </c>
      <c r="F60" s="30">
        <v>0</v>
      </c>
      <c r="G60" s="29">
        <v>0</v>
      </c>
      <c r="H60" s="30">
        <v>0</v>
      </c>
      <c r="I60" s="30">
        <v>0</v>
      </c>
      <c r="J60" s="30">
        <v>2</v>
      </c>
      <c r="K60" s="30">
        <v>0</v>
      </c>
      <c r="L60" s="30">
        <v>0</v>
      </c>
      <c r="M60" s="31">
        <v>5</v>
      </c>
      <c r="N60" s="31">
        <v>16</v>
      </c>
      <c r="O60" s="31">
        <v>0</v>
      </c>
      <c r="P60" s="55">
        <f t="shared" si="0"/>
        <v>46</v>
      </c>
      <c r="Q60" s="135"/>
      <c r="R60" s="135"/>
      <c r="S60" s="152"/>
      <c r="T60" s="152"/>
      <c r="U60" s="143"/>
      <c r="V60" s="99"/>
      <c r="W60" s="138"/>
      <c r="X60" s="138"/>
    </row>
    <row r="61" spans="1:24" ht="16.5" customHeight="1">
      <c r="A61" s="155"/>
      <c r="B61" s="159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58">
        <f t="shared" si="0"/>
        <v>0</v>
      </c>
      <c r="Q61" s="136"/>
      <c r="R61" s="135"/>
      <c r="S61" s="153"/>
      <c r="T61" s="153"/>
      <c r="U61" s="174"/>
      <c r="V61" s="99"/>
      <c r="W61" s="139"/>
      <c r="X61" s="139"/>
    </row>
    <row r="62" spans="1:24" ht="16.5" customHeight="1">
      <c r="A62" s="155"/>
      <c r="B62" s="157" t="s">
        <v>52</v>
      </c>
      <c r="C62" s="112" t="s">
        <v>32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59">
        <f t="shared" si="0"/>
        <v>0</v>
      </c>
      <c r="Q62" s="134">
        <f>P62+P63+P64</f>
        <v>0</v>
      </c>
      <c r="R62" s="135"/>
      <c r="S62" s="151">
        <v>12</v>
      </c>
      <c r="T62" s="151">
        <v>0</v>
      </c>
      <c r="U62" s="178">
        <v>0</v>
      </c>
      <c r="V62" s="99"/>
      <c r="W62" s="140">
        <v>0</v>
      </c>
      <c r="X62" s="140">
        <v>0</v>
      </c>
    </row>
    <row r="63" spans="1:24" ht="16.5" customHeight="1">
      <c r="A63" s="155"/>
      <c r="B63" s="158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0</v>
      </c>
      <c r="O63" s="31">
        <v>0</v>
      </c>
      <c r="P63" s="55">
        <f t="shared" si="0"/>
        <v>0</v>
      </c>
      <c r="Q63" s="135"/>
      <c r="R63" s="135"/>
      <c r="S63" s="152"/>
      <c r="T63" s="152"/>
      <c r="U63" s="143"/>
      <c r="V63" s="99"/>
      <c r="W63" s="138"/>
      <c r="X63" s="138"/>
    </row>
    <row r="64" spans="1:24" ht="16.5" customHeight="1" thickBot="1">
      <c r="A64" s="156"/>
      <c r="B64" s="164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61">
        <f t="shared" si="0"/>
        <v>0</v>
      </c>
      <c r="Q64" s="147"/>
      <c r="R64" s="147"/>
      <c r="S64" s="165"/>
      <c r="T64" s="165"/>
      <c r="U64" s="144"/>
      <c r="V64" s="99"/>
      <c r="W64" s="141"/>
      <c r="X64" s="141"/>
    </row>
    <row r="65" spans="1:24" ht="16.5" customHeight="1">
      <c r="A65" s="154" t="s">
        <v>53</v>
      </c>
      <c r="B65" s="163" t="s">
        <v>54</v>
      </c>
      <c r="C65" s="107" t="s">
        <v>32</v>
      </c>
      <c r="D65" s="30">
        <v>0</v>
      </c>
      <c r="E65" s="30">
        <v>0</v>
      </c>
      <c r="F65" s="30">
        <v>0</v>
      </c>
      <c r="G65" s="30">
        <v>0</v>
      </c>
      <c r="H65" s="26">
        <v>0</v>
      </c>
      <c r="I65" s="30">
        <v>0</v>
      </c>
      <c r="J65" s="30">
        <v>0</v>
      </c>
      <c r="K65" s="30">
        <v>0</v>
      </c>
      <c r="L65" s="26">
        <v>0</v>
      </c>
      <c r="M65" s="27">
        <v>0</v>
      </c>
      <c r="N65" s="27">
        <v>0</v>
      </c>
      <c r="O65" s="62">
        <v>0</v>
      </c>
      <c r="P65" s="54">
        <f t="shared" si="0"/>
        <v>0</v>
      </c>
      <c r="Q65" s="150">
        <f>P65+P66+P67</f>
        <v>250</v>
      </c>
      <c r="R65" s="150">
        <f>SUM(Q65:Q76)</f>
        <v>532</v>
      </c>
      <c r="S65" s="166">
        <v>196</v>
      </c>
      <c r="T65" s="166">
        <v>173</v>
      </c>
      <c r="U65" s="142">
        <v>277</v>
      </c>
      <c r="V65" s="99"/>
      <c r="W65" s="137">
        <v>396</v>
      </c>
      <c r="X65" s="137">
        <v>435</v>
      </c>
    </row>
    <row r="66" spans="1:24" ht="16.5" customHeight="1">
      <c r="A66" s="155"/>
      <c r="B66" s="158"/>
      <c r="C66" s="108" t="s">
        <v>33</v>
      </c>
      <c r="D66" s="30">
        <v>4</v>
      </c>
      <c r="E66" s="29">
        <f>48+6</f>
        <v>54</v>
      </c>
      <c r="F66" s="30">
        <v>52</v>
      </c>
      <c r="G66" s="30">
        <v>19</v>
      </c>
      <c r="H66" s="30">
        <v>15</v>
      </c>
      <c r="I66" s="30">
        <v>0</v>
      </c>
      <c r="J66" s="128">
        <v>32</v>
      </c>
      <c r="K66" s="31">
        <v>8</v>
      </c>
      <c r="L66" s="30">
        <v>0</v>
      </c>
      <c r="M66" s="31">
        <v>24</v>
      </c>
      <c r="N66" s="31">
        <v>1</v>
      </c>
      <c r="O66" s="32">
        <v>41</v>
      </c>
      <c r="P66" s="55">
        <f t="shared" si="0"/>
        <v>250</v>
      </c>
      <c r="Q66" s="135"/>
      <c r="R66" s="135"/>
      <c r="S66" s="152"/>
      <c r="T66" s="152"/>
      <c r="U66" s="143"/>
      <c r="V66" s="99"/>
      <c r="W66" s="138"/>
      <c r="X66" s="138"/>
    </row>
    <row r="67" spans="1:24" ht="16.5" customHeight="1">
      <c r="A67" s="155"/>
      <c r="B67" s="159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56">
        <f t="shared" si="0"/>
        <v>0</v>
      </c>
      <c r="Q67" s="136"/>
      <c r="R67" s="135"/>
      <c r="S67" s="153"/>
      <c r="T67" s="153"/>
      <c r="U67" s="174"/>
      <c r="V67" s="99"/>
      <c r="W67" s="139"/>
      <c r="X67" s="139"/>
    </row>
    <row r="68" spans="1:24" ht="16.5" customHeight="1">
      <c r="A68" s="155"/>
      <c r="B68" s="157" t="s">
        <v>55</v>
      </c>
      <c r="C68" s="110" t="s">
        <v>32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46">
        <v>2</v>
      </c>
      <c r="M68" s="47">
        <v>0</v>
      </c>
      <c r="N68" s="47">
        <v>0</v>
      </c>
      <c r="O68" s="40">
        <v>0</v>
      </c>
      <c r="P68" s="57">
        <f t="shared" si="0"/>
        <v>2</v>
      </c>
      <c r="Q68" s="134">
        <f>P68+P69+P70</f>
        <v>159</v>
      </c>
      <c r="R68" s="135"/>
      <c r="S68" s="151">
        <v>154</v>
      </c>
      <c r="T68" s="151">
        <v>95</v>
      </c>
      <c r="U68" s="178">
        <v>149</v>
      </c>
      <c r="V68" s="99"/>
      <c r="W68" s="140">
        <v>210</v>
      </c>
      <c r="X68" s="140">
        <v>212</v>
      </c>
    </row>
    <row r="69" spans="1:24" ht="16.5" customHeight="1">
      <c r="A69" s="155"/>
      <c r="B69" s="158"/>
      <c r="C69" s="108" t="s">
        <v>33</v>
      </c>
      <c r="D69" s="30">
        <v>0</v>
      </c>
      <c r="E69" s="30">
        <f>10+1</f>
        <v>11</v>
      </c>
      <c r="F69" s="30">
        <v>0</v>
      </c>
      <c r="G69" s="29">
        <v>30</v>
      </c>
      <c r="H69" s="30">
        <v>0</v>
      </c>
      <c r="I69" s="95">
        <v>0</v>
      </c>
      <c r="J69" s="30">
        <v>0</v>
      </c>
      <c r="K69" s="30">
        <v>0</v>
      </c>
      <c r="L69" s="30">
        <v>0</v>
      </c>
      <c r="M69" s="31">
        <v>39</v>
      </c>
      <c r="N69" s="31">
        <v>32</v>
      </c>
      <c r="O69" s="32">
        <v>45</v>
      </c>
      <c r="P69" s="55">
        <f t="shared" si="0"/>
        <v>157</v>
      </c>
      <c r="Q69" s="135"/>
      <c r="R69" s="135"/>
      <c r="S69" s="152"/>
      <c r="T69" s="152"/>
      <c r="U69" s="143"/>
      <c r="V69" s="99"/>
      <c r="W69" s="138"/>
      <c r="X69" s="138"/>
    </row>
    <row r="70" spans="1:24" ht="16.5" customHeight="1">
      <c r="A70" s="155"/>
      <c r="B70" s="159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58">
        <f t="shared" si="0"/>
        <v>0</v>
      </c>
      <c r="Q70" s="136"/>
      <c r="R70" s="135"/>
      <c r="S70" s="153"/>
      <c r="T70" s="153"/>
      <c r="U70" s="174"/>
      <c r="V70" s="99"/>
      <c r="W70" s="139"/>
      <c r="X70" s="139"/>
    </row>
    <row r="71" spans="1:24" ht="16.5" customHeight="1">
      <c r="A71" s="155"/>
      <c r="B71" s="157" t="s">
        <v>56</v>
      </c>
      <c r="C71" s="110" t="s">
        <v>32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46">
        <v>0</v>
      </c>
      <c r="M71" s="47">
        <v>0</v>
      </c>
      <c r="N71" s="47">
        <v>0</v>
      </c>
      <c r="O71" s="40">
        <v>0</v>
      </c>
      <c r="P71" s="57">
        <f aca="true" t="shared" si="1" ref="P71:P115">SUM(D71:O71)</f>
        <v>0</v>
      </c>
      <c r="Q71" s="134">
        <f>P71+P72+P73</f>
        <v>123</v>
      </c>
      <c r="R71" s="135"/>
      <c r="S71" s="151">
        <v>121</v>
      </c>
      <c r="T71" s="151">
        <v>28</v>
      </c>
      <c r="U71" s="178">
        <v>207</v>
      </c>
      <c r="V71" s="99"/>
      <c r="W71" s="140">
        <v>46</v>
      </c>
      <c r="X71" s="140">
        <v>1</v>
      </c>
    </row>
    <row r="72" spans="1:24" ht="16.5" customHeight="1">
      <c r="A72" s="155"/>
      <c r="B72" s="158"/>
      <c r="C72" s="108" t="s">
        <v>33</v>
      </c>
      <c r="D72" s="30">
        <v>0</v>
      </c>
      <c r="E72" s="30">
        <v>30</v>
      </c>
      <c r="F72" s="30">
        <v>20</v>
      </c>
      <c r="G72" s="30">
        <v>6</v>
      </c>
      <c r="H72" s="30">
        <v>2</v>
      </c>
      <c r="I72" s="30">
        <v>0</v>
      </c>
      <c r="J72" s="128">
        <v>10</v>
      </c>
      <c r="K72" s="30">
        <v>0</v>
      </c>
      <c r="L72" s="30">
        <v>0</v>
      </c>
      <c r="M72" s="31">
        <v>17</v>
      </c>
      <c r="N72" s="31">
        <v>0</v>
      </c>
      <c r="O72" s="32">
        <v>38</v>
      </c>
      <c r="P72" s="55">
        <f t="shared" si="1"/>
        <v>123</v>
      </c>
      <c r="Q72" s="135"/>
      <c r="R72" s="135"/>
      <c r="S72" s="152"/>
      <c r="T72" s="152"/>
      <c r="U72" s="143"/>
      <c r="V72" s="99"/>
      <c r="W72" s="138"/>
      <c r="X72" s="138"/>
    </row>
    <row r="73" spans="1:24" ht="16.5" customHeight="1">
      <c r="A73" s="155"/>
      <c r="B73" s="159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63">
        <f t="shared" si="1"/>
        <v>0</v>
      </c>
      <c r="Q73" s="136"/>
      <c r="R73" s="135"/>
      <c r="S73" s="153"/>
      <c r="T73" s="153"/>
      <c r="U73" s="174"/>
      <c r="V73" s="99"/>
      <c r="W73" s="139"/>
      <c r="X73" s="139"/>
    </row>
    <row r="74" spans="1:24" ht="16.5" customHeight="1">
      <c r="A74" s="155"/>
      <c r="B74" s="157" t="s">
        <v>57</v>
      </c>
      <c r="C74" s="112" t="s">
        <v>32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59">
        <f t="shared" si="1"/>
        <v>0</v>
      </c>
      <c r="Q74" s="134">
        <f>P74+P75+P76</f>
        <v>0</v>
      </c>
      <c r="R74" s="135"/>
      <c r="S74" s="151">
        <v>0</v>
      </c>
      <c r="T74" s="151">
        <v>0</v>
      </c>
      <c r="U74" s="178">
        <v>0</v>
      </c>
      <c r="V74" s="99"/>
      <c r="W74" s="140">
        <v>0</v>
      </c>
      <c r="X74" s="140">
        <v>0</v>
      </c>
    </row>
    <row r="75" spans="1:24" ht="16.5" customHeight="1">
      <c r="A75" s="155"/>
      <c r="B75" s="158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55">
        <f t="shared" si="1"/>
        <v>0</v>
      </c>
      <c r="Q75" s="135"/>
      <c r="R75" s="135"/>
      <c r="S75" s="152"/>
      <c r="T75" s="152"/>
      <c r="U75" s="143"/>
      <c r="V75" s="99"/>
      <c r="W75" s="138"/>
      <c r="X75" s="138"/>
    </row>
    <row r="76" spans="1:24" ht="16.5" customHeight="1" thickBot="1">
      <c r="A76" s="156"/>
      <c r="B76" s="164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61">
        <f t="shared" si="1"/>
        <v>0</v>
      </c>
      <c r="Q76" s="147"/>
      <c r="R76" s="147"/>
      <c r="S76" s="165"/>
      <c r="T76" s="165"/>
      <c r="U76" s="144"/>
      <c r="V76" s="99"/>
      <c r="W76" s="141"/>
      <c r="X76" s="141"/>
    </row>
    <row r="77" spans="1:24" ht="16.5" customHeight="1">
      <c r="A77" s="160" t="s">
        <v>58</v>
      </c>
      <c r="B77" s="163" t="s">
        <v>59</v>
      </c>
      <c r="C77" s="107" t="s">
        <v>32</v>
      </c>
      <c r="D77" s="26">
        <v>0</v>
      </c>
      <c r="E77" s="64">
        <v>4</v>
      </c>
      <c r="F77" s="46">
        <v>2</v>
      </c>
      <c r="G77" s="26">
        <v>0</v>
      </c>
      <c r="H77" s="26">
        <v>0</v>
      </c>
      <c r="I77" s="46">
        <v>3</v>
      </c>
      <c r="J77" s="46">
        <v>2</v>
      </c>
      <c r="K77" s="30">
        <v>0</v>
      </c>
      <c r="L77" s="46">
        <v>0</v>
      </c>
      <c r="M77" s="46">
        <v>0</v>
      </c>
      <c r="N77" s="46">
        <v>0</v>
      </c>
      <c r="O77" s="62">
        <v>2</v>
      </c>
      <c r="P77" s="54">
        <f>SUM(D77:O77)</f>
        <v>13</v>
      </c>
      <c r="Q77" s="150">
        <f>P77+P78+P79</f>
        <v>307</v>
      </c>
      <c r="R77" s="150">
        <f>SUM(Q77)</f>
        <v>307</v>
      </c>
      <c r="S77" s="166">
        <v>279</v>
      </c>
      <c r="T77" s="166">
        <v>465</v>
      </c>
      <c r="U77" s="142">
        <v>524</v>
      </c>
      <c r="V77" s="99"/>
      <c r="W77" s="137">
        <v>807</v>
      </c>
      <c r="X77" s="137">
        <v>590</v>
      </c>
    </row>
    <row r="78" spans="1:24" ht="16.5" customHeight="1">
      <c r="A78" s="161"/>
      <c r="B78" s="158"/>
      <c r="C78" s="108" t="s">
        <v>33</v>
      </c>
      <c r="D78" s="30">
        <v>26</v>
      </c>
      <c r="E78" s="29">
        <f>27+4</f>
        <v>31</v>
      </c>
      <c r="F78" s="30">
        <f>24+10</f>
        <v>34</v>
      </c>
      <c r="G78" s="30">
        <v>2</v>
      </c>
      <c r="H78" s="30">
        <v>2</v>
      </c>
      <c r="I78" s="30">
        <v>42</v>
      </c>
      <c r="J78" s="128">
        <v>5</v>
      </c>
      <c r="K78" s="31">
        <v>19</v>
      </c>
      <c r="L78" s="30">
        <v>2</v>
      </c>
      <c r="M78" s="31">
        <v>18</v>
      </c>
      <c r="N78" s="31">
        <v>28</v>
      </c>
      <c r="O78" s="32">
        <v>85</v>
      </c>
      <c r="P78" s="55">
        <f>SUM(D78:O78)</f>
        <v>294</v>
      </c>
      <c r="Q78" s="135"/>
      <c r="R78" s="135"/>
      <c r="S78" s="152"/>
      <c r="T78" s="152"/>
      <c r="U78" s="143"/>
      <c r="V78" s="99"/>
      <c r="W78" s="138"/>
      <c r="X78" s="138"/>
    </row>
    <row r="79" spans="1:24" ht="16.5" customHeight="1" thickBot="1">
      <c r="A79" s="162"/>
      <c r="B79" s="164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61">
        <f t="shared" si="1"/>
        <v>0</v>
      </c>
      <c r="Q79" s="147"/>
      <c r="R79" s="147"/>
      <c r="S79" s="165"/>
      <c r="T79" s="165"/>
      <c r="U79" s="144"/>
      <c r="V79" s="99"/>
      <c r="W79" s="141"/>
      <c r="X79" s="141"/>
    </row>
    <row r="80" spans="1:24" ht="16.5" customHeight="1">
      <c r="A80" s="154" t="s">
        <v>60</v>
      </c>
      <c r="B80" s="163" t="s">
        <v>61</v>
      </c>
      <c r="C80" s="107" t="s">
        <v>32</v>
      </c>
      <c r="D80" s="46">
        <v>0</v>
      </c>
      <c r="E80" s="26">
        <v>0</v>
      </c>
      <c r="F80" s="26">
        <v>0</v>
      </c>
      <c r="G80" s="46">
        <v>0</v>
      </c>
      <c r="H80" s="46">
        <v>0</v>
      </c>
      <c r="I80" s="46">
        <v>0</v>
      </c>
      <c r="J80" s="30">
        <v>0</v>
      </c>
      <c r="K80" s="30">
        <v>0</v>
      </c>
      <c r="L80" s="46">
        <v>0</v>
      </c>
      <c r="M80" s="46">
        <v>0</v>
      </c>
      <c r="N80" s="46">
        <v>0</v>
      </c>
      <c r="O80" s="62">
        <v>0</v>
      </c>
      <c r="P80" s="54">
        <f t="shared" si="1"/>
        <v>0</v>
      </c>
      <c r="Q80" s="150">
        <f>P80+P81+P82</f>
        <v>236</v>
      </c>
      <c r="R80" s="150">
        <f>SUM(Q80:Q97)</f>
        <v>557</v>
      </c>
      <c r="S80" s="166">
        <v>241</v>
      </c>
      <c r="T80" s="166">
        <v>51</v>
      </c>
      <c r="U80" s="142">
        <v>241</v>
      </c>
      <c r="V80" s="99"/>
      <c r="W80" s="137">
        <v>217</v>
      </c>
      <c r="X80" s="137">
        <v>196</v>
      </c>
    </row>
    <row r="81" spans="1:24" ht="16.5" customHeight="1">
      <c r="A81" s="155"/>
      <c r="B81" s="158"/>
      <c r="C81" s="108" t="s">
        <v>33</v>
      </c>
      <c r="D81" s="30">
        <v>35</v>
      </c>
      <c r="E81" s="30">
        <v>9</v>
      </c>
      <c r="F81" s="30">
        <v>0</v>
      </c>
      <c r="G81" s="30">
        <v>0</v>
      </c>
      <c r="H81" s="30">
        <v>7</v>
      </c>
      <c r="I81" s="30">
        <v>32</v>
      </c>
      <c r="J81" s="128">
        <v>18</v>
      </c>
      <c r="K81" s="30">
        <v>24</v>
      </c>
      <c r="L81" s="30">
        <v>26</v>
      </c>
      <c r="M81" s="30">
        <v>24</v>
      </c>
      <c r="N81" s="30">
        <v>15</v>
      </c>
      <c r="O81" s="32">
        <v>46</v>
      </c>
      <c r="P81" s="55">
        <f t="shared" si="1"/>
        <v>236</v>
      </c>
      <c r="Q81" s="135"/>
      <c r="R81" s="135"/>
      <c r="S81" s="152"/>
      <c r="T81" s="152"/>
      <c r="U81" s="143"/>
      <c r="V81" s="99"/>
      <c r="W81" s="138"/>
      <c r="X81" s="138"/>
    </row>
    <row r="82" spans="1:24" ht="16.5" customHeight="1">
      <c r="A82" s="155"/>
      <c r="B82" s="159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56">
        <f t="shared" si="1"/>
        <v>0</v>
      </c>
      <c r="Q82" s="136"/>
      <c r="R82" s="135"/>
      <c r="S82" s="153"/>
      <c r="T82" s="153"/>
      <c r="U82" s="174"/>
      <c r="V82" s="99"/>
      <c r="W82" s="139"/>
      <c r="X82" s="139"/>
    </row>
    <row r="83" spans="1:24" ht="16.5" customHeight="1">
      <c r="A83" s="155"/>
      <c r="B83" s="157" t="s">
        <v>62</v>
      </c>
      <c r="C83" s="110" t="s">
        <v>32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57">
        <f t="shared" si="1"/>
        <v>0</v>
      </c>
      <c r="Q83" s="134">
        <f>P83+P84+P85</f>
        <v>68</v>
      </c>
      <c r="R83" s="135"/>
      <c r="S83" s="151">
        <v>12</v>
      </c>
      <c r="T83" s="151">
        <v>15</v>
      </c>
      <c r="U83" s="178">
        <v>16</v>
      </c>
      <c r="V83" s="99"/>
      <c r="W83" s="140">
        <v>19</v>
      </c>
      <c r="X83" s="140">
        <v>0</v>
      </c>
    </row>
    <row r="84" spans="1:24" ht="16.5" customHeight="1">
      <c r="A84" s="155"/>
      <c r="B84" s="158"/>
      <c r="C84" s="108" t="s">
        <v>33</v>
      </c>
      <c r="D84" s="30">
        <v>0</v>
      </c>
      <c r="E84" s="30">
        <v>0</v>
      </c>
      <c r="F84" s="30">
        <v>16</v>
      </c>
      <c r="G84" s="30">
        <v>0</v>
      </c>
      <c r="H84" s="30">
        <v>0</v>
      </c>
      <c r="I84" s="30">
        <v>0</v>
      </c>
      <c r="J84" s="30">
        <v>0</v>
      </c>
      <c r="K84" s="30">
        <v>52</v>
      </c>
      <c r="L84" s="30">
        <v>0</v>
      </c>
      <c r="M84" s="30">
        <v>0</v>
      </c>
      <c r="N84" s="30">
        <v>0</v>
      </c>
      <c r="O84" s="32">
        <v>0</v>
      </c>
      <c r="P84" s="55">
        <f t="shared" si="1"/>
        <v>68</v>
      </c>
      <c r="Q84" s="135"/>
      <c r="R84" s="135"/>
      <c r="S84" s="152"/>
      <c r="T84" s="152"/>
      <c r="U84" s="143"/>
      <c r="V84" s="99"/>
      <c r="W84" s="138"/>
      <c r="X84" s="138"/>
    </row>
    <row r="85" spans="1:24" ht="16.5" customHeight="1">
      <c r="A85" s="155"/>
      <c r="B85" s="159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58">
        <f t="shared" si="1"/>
        <v>0</v>
      </c>
      <c r="Q85" s="136"/>
      <c r="R85" s="135"/>
      <c r="S85" s="153"/>
      <c r="T85" s="153"/>
      <c r="U85" s="174"/>
      <c r="V85" s="99"/>
      <c r="W85" s="139"/>
      <c r="X85" s="139"/>
    </row>
    <row r="86" spans="1:24" ht="16.5" customHeight="1">
      <c r="A86" s="155"/>
      <c r="B86" s="157" t="s">
        <v>63</v>
      </c>
      <c r="C86" s="110" t="s">
        <v>32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0">
        <v>0</v>
      </c>
      <c r="P86" s="57">
        <f t="shared" si="1"/>
        <v>0</v>
      </c>
      <c r="Q86" s="134">
        <f>P86+P87+P88</f>
        <v>100</v>
      </c>
      <c r="R86" s="135"/>
      <c r="S86" s="151">
        <v>78</v>
      </c>
      <c r="T86" s="151">
        <v>26</v>
      </c>
      <c r="U86" s="178">
        <v>45</v>
      </c>
      <c r="V86" s="99"/>
      <c r="W86" s="140">
        <v>64</v>
      </c>
      <c r="X86" s="140">
        <v>52</v>
      </c>
    </row>
    <row r="87" spans="1:24" ht="16.5" customHeight="1">
      <c r="A87" s="155"/>
      <c r="B87" s="158"/>
      <c r="C87" s="108" t="s">
        <v>33</v>
      </c>
      <c r="D87" s="30">
        <v>0</v>
      </c>
      <c r="E87" s="30">
        <v>0</v>
      </c>
      <c r="F87" s="30">
        <v>20</v>
      </c>
      <c r="G87" s="30">
        <v>20</v>
      </c>
      <c r="H87" s="30">
        <v>7</v>
      </c>
      <c r="I87" s="30">
        <v>10</v>
      </c>
      <c r="J87" s="128">
        <v>8</v>
      </c>
      <c r="K87" s="30">
        <v>21</v>
      </c>
      <c r="L87" s="30">
        <v>0</v>
      </c>
      <c r="M87" s="30">
        <v>1</v>
      </c>
      <c r="N87" s="30">
        <v>0</v>
      </c>
      <c r="O87" s="32">
        <v>13</v>
      </c>
      <c r="P87" s="55">
        <f t="shared" si="1"/>
        <v>100</v>
      </c>
      <c r="Q87" s="135"/>
      <c r="R87" s="135"/>
      <c r="S87" s="152"/>
      <c r="T87" s="152"/>
      <c r="U87" s="143"/>
      <c r="V87" s="99"/>
      <c r="W87" s="138"/>
      <c r="X87" s="138"/>
    </row>
    <row r="88" spans="1:24" ht="16.5" customHeight="1">
      <c r="A88" s="155"/>
      <c r="B88" s="159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58">
        <f t="shared" si="1"/>
        <v>0</v>
      </c>
      <c r="Q88" s="136"/>
      <c r="R88" s="135"/>
      <c r="S88" s="153"/>
      <c r="T88" s="153"/>
      <c r="U88" s="174"/>
      <c r="V88" s="99"/>
      <c r="W88" s="139"/>
      <c r="X88" s="139"/>
    </row>
    <row r="89" spans="1:24" ht="16.5" customHeight="1">
      <c r="A89" s="155"/>
      <c r="B89" s="157" t="s">
        <v>64</v>
      </c>
      <c r="C89" s="112" t="s">
        <v>32</v>
      </c>
      <c r="D89" s="46">
        <v>0</v>
      </c>
      <c r="E89" s="46">
        <v>0</v>
      </c>
      <c r="F89" s="46">
        <v>0</v>
      </c>
      <c r="G89" s="46">
        <v>0</v>
      </c>
      <c r="H89" s="46">
        <v>4</v>
      </c>
      <c r="I89" s="46">
        <v>0</v>
      </c>
      <c r="J89" s="46">
        <v>0</v>
      </c>
      <c r="K89" s="46">
        <v>0</v>
      </c>
      <c r="L89" s="46">
        <v>0</v>
      </c>
      <c r="M89" s="46">
        <v>8</v>
      </c>
      <c r="N89" s="46">
        <v>0</v>
      </c>
      <c r="O89" s="46">
        <v>0</v>
      </c>
      <c r="P89" s="59">
        <f t="shared" si="1"/>
        <v>12</v>
      </c>
      <c r="Q89" s="134">
        <f>P89+P90+P91</f>
        <v>144</v>
      </c>
      <c r="R89" s="135"/>
      <c r="S89" s="151">
        <v>16</v>
      </c>
      <c r="T89" s="151">
        <v>41</v>
      </c>
      <c r="U89" s="178">
        <v>75</v>
      </c>
      <c r="V89" s="99"/>
      <c r="W89" s="140">
        <v>39</v>
      </c>
      <c r="X89" s="140">
        <v>18</v>
      </c>
    </row>
    <row r="90" spans="1:24" ht="16.5" customHeight="1">
      <c r="A90" s="155"/>
      <c r="B90" s="158"/>
      <c r="C90" s="108" t="s">
        <v>33</v>
      </c>
      <c r="D90" s="30">
        <v>0</v>
      </c>
      <c r="E90" s="30">
        <v>0</v>
      </c>
      <c r="F90" s="30">
        <v>54</v>
      </c>
      <c r="G90" s="30">
        <v>0</v>
      </c>
      <c r="H90" s="30">
        <v>18</v>
      </c>
      <c r="I90" s="30">
        <v>0</v>
      </c>
      <c r="J90" s="30">
        <v>0</v>
      </c>
      <c r="K90" s="30">
        <v>0</v>
      </c>
      <c r="L90" s="30">
        <v>0</v>
      </c>
      <c r="M90" s="30">
        <v>52</v>
      </c>
      <c r="N90" s="30">
        <v>8</v>
      </c>
      <c r="O90" s="30">
        <v>0</v>
      </c>
      <c r="P90" s="55">
        <f t="shared" si="1"/>
        <v>132</v>
      </c>
      <c r="Q90" s="135"/>
      <c r="R90" s="135"/>
      <c r="S90" s="152"/>
      <c r="T90" s="152"/>
      <c r="U90" s="143"/>
      <c r="V90" s="99"/>
      <c r="W90" s="138"/>
      <c r="X90" s="138"/>
    </row>
    <row r="91" spans="1:24" ht="16.5" customHeight="1">
      <c r="A91" s="155"/>
      <c r="B91" s="159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56">
        <f t="shared" si="1"/>
        <v>0</v>
      </c>
      <c r="Q91" s="136"/>
      <c r="R91" s="135"/>
      <c r="S91" s="153"/>
      <c r="T91" s="153"/>
      <c r="U91" s="174"/>
      <c r="V91" s="99"/>
      <c r="W91" s="139"/>
      <c r="X91" s="139"/>
    </row>
    <row r="92" spans="1:30" ht="16.5" customHeight="1">
      <c r="A92" s="155"/>
      <c r="B92" s="157" t="s">
        <v>65</v>
      </c>
      <c r="C92" s="110" t="s">
        <v>32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57">
        <f t="shared" si="1"/>
        <v>0</v>
      </c>
      <c r="Q92" s="134">
        <f>P92+P93+P94</f>
        <v>9</v>
      </c>
      <c r="R92" s="135"/>
      <c r="S92" s="151">
        <v>20</v>
      </c>
      <c r="T92" s="151">
        <v>19</v>
      </c>
      <c r="U92" s="178">
        <v>4</v>
      </c>
      <c r="V92" s="99"/>
      <c r="W92" s="140">
        <v>0</v>
      </c>
      <c r="X92" s="140">
        <v>0</v>
      </c>
      <c r="AD92" s="148"/>
    </row>
    <row r="93" spans="1:30" ht="16.5" customHeight="1">
      <c r="A93" s="155"/>
      <c r="B93" s="158"/>
      <c r="C93" s="108" t="s">
        <v>33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9</v>
      </c>
      <c r="P93" s="55">
        <f t="shared" si="1"/>
        <v>9</v>
      </c>
      <c r="Q93" s="135"/>
      <c r="R93" s="135"/>
      <c r="S93" s="152"/>
      <c r="T93" s="152"/>
      <c r="U93" s="143"/>
      <c r="V93" s="99"/>
      <c r="W93" s="138"/>
      <c r="X93" s="138"/>
      <c r="AD93" s="149"/>
    </row>
    <row r="94" spans="1:24" ht="16.5" customHeight="1">
      <c r="A94" s="155"/>
      <c r="B94" s="159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58">
        <f t="shared" si="1"/>
        <v>0</v>
      </c>
      <c r="Q94" s="136"/>
      <c r="R94" s="135"/>
      <c r="S94" s="153"/>
      <c r="T94" s="153"/>
      <c r="U94" s="174"/>
      <c r="V94" s="99"/>
      <c r="W94" s="139"/>
      <c r="X94" s="139"/>
    </row>
    <row r="95" spans="1:24" ht="16.5" customHeight="1">
      <c r="A95" s="155"/>
      <c r="B95" s="157" t="s">
        <v>66</v>
      </c>
      <c r="C95" s="112" t="s">
        <v>32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59">
        <f t="shared" si="1"/>
        <v>0</v>
      </c>
      <c r="Q95" s="134">
        <f>P95+P96+P97</f>
        <v>0</v>
      </c>
      <c r="R95" s="135"/>
      <c r="S95" s="151">
        <v>0</v>
      </c>
      <c r="T95" s="151">
        <v>0</v>
      </c>
      <c r="U95" s="178">
        <v>0</v>
      </c>
      <c r="V95" s="99"/>
      <c r="W95" s="140">
        <v>0</v>
      </c>
      <c r="X95" s="140">
        <v>0</v>
      </c>
    </row>
    <row r="96" spans="1:24" ht="16.5" customHeight="1">
      <c r="A96" s="155"/>
      <c r="B96" s="158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55">
        <f t="shared" si="1"/>
        <v>0</v>
      </c>
      <c r="Q96" s="135"/>
      <c r="R96" s="135"/>
      <c r="S96" s="152"/>
      <c r="T96" s="152"/>
      <c r="U96" s="143"/>
      <c r="V96" s="99"/>
      <c r="W96" s="138"/>
      <c r="X96" s="138"/>
    </row>
    <row r="97" spans="1:24" ht="16.5" customHeight="1" thickBot="1">
      <c r="A97" s="156"/>
      <c r="B97" s="164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61">
        <f t="shared" si="1"/>
        <v>0</v>
      </c>
      <c r="Q97" s="147"/>
      <c r="R97" s="147"/>
      <c r="S97" s="165"/>
      <c r="T97" s="165"/>
      <c r="U97" s="144"/>
      <c r="V97" s="99"/>
      <c r="W97" s="141"/>
      <c r="X97" s="141"/>
    </row>
    <row r="98" spans="1:24" ht="16.5" customHeight="1">
      <c r="A98" s="154" t="s">
        <v>67</v>
      </c>
      <c r="B98" s="163" t="s">
        <v>68</v>
      </c>
      <c r="C98" s="107" t="s">
        <v>32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4</v>
      </c>
      <c r="L98" s="26">
        <v>0</v>
      </c>
      <c r="M98" s="27">
        <v>0</v>
      </c>
      <c r="N98" s="27">
        <v>0</v>
      </c>
      <c r="O98" s="27">
        <v>0</v>
      </c>
      <c r="P98" s="54">
        <f t="shared" si="1"/>
        <v>4</v>
      </c>
      <c r="Q98" s="150">
        <f>P98+P99+P100</f>
        <v>131</v>
      </c>
      <c r="R98" s="150">
        <f>SUM(Q98:Q103)</f>
        <v>259</v>
      </c>
      <c r="S98" s="166">
        <v>134</v>
      </c>
      <c r="T98" s="166">
        <v>103</v>
      </c>
      <c r="U98" s="142">
        <v>218</v>
      </c>
      <c r="V98" s="99"/>
      <c r="W98" s="137">
        <v>221</v>
      </c>
      <c r="X98" s="137">
        <v>299</v>
      </c>
    </row>
    <row r="99" spans="1:24" ht="16.5" customHeight="1">
      <c r="A99" s="155"/>
      <c r="B99" s="158"/>
      <c r="C99" s="108" t="s">
        <v>33</v>
      </c>
      <c r="D99" s="30">
        <v>0</v>
      </c>
      <c r="E99" s="30">
        <v>0</v>
      </c>
      <c r="F99" s="30">
        <v>2</v>
      </c>
      <c r="G99" s="30">
        <v>33</v>
      </c>
      <c r="H99" s="30">
        <v>0</v>
      </c>
      <c r="I99" s="30">
        <v>0</v>
      </c>
      <c r="J99" s="30">
        <v>1</v>
      </c>
      <c r="K99" s="31">
        <v>0</v>
      </c>
      <c r="L99" s="30">
        <v>68</v>
      </c>
      <c r="M99" s="31">
        <v>0</v>
      </c>
      <c r="N99" s="31">
        <v>9</v>
      </c>
      <c r="O99" s="32">
        <v>14</v>
      </c>
      <c r="P99" s="55">
        <f t="shared" si="1"/>
        <v>127</v>
      </c>
      <c r="Q99" s="135"/>
      <c r="R99" s="135"/>
      <c r="S99" s="152"/>
      <c r="T99" s="152"/>
      <c r="U99" s="143"/>
      <c r="V99" s="99"/>
      <c r="W99" s="138"/>
      <c r="X99" s="138"/>
    </row>
    <row r="100" spans="1:24" ht="16.5" customHeight="1">
      <c r="A100" s="155"/>
      <c r="B100" s="159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56">
        <f t="shared" si="1"/>
        <v>0</v>
      </c>
      <c r="Q100" s="136"/>
      <c r="R100" s="135"/>
      <c r="S100" s="153"/>
      <c r="T100" s="153"/>
      <c r="U100" s="174"/>
      <c r="V100" s="99"/>
      <c r="W100" s="139"/>
      <c r="X100" s="139"/>
    </row>
    <row r="101" spans="1:24" ht="16.5" customHeight="1">
      <c r="A101" s="155"/>
      <c r="B101" s="157" t="s">
        <v>69</v>
      </c>
      <c r="C101" s="110" t="s">
        <v>32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7">
        <v>1</v>
      </c>
      <c r="N101" s="47">
        <v>0</v>
      </c>
      <c r="O101" s="40">
        <v>0</v>
      </c>
      <c r="P101" s="57">
        <f t="shared" si="1"/>
        <v>1</v>
      </c>
      <c r="Q101" s="134">
        <f>P101+P102+P103</f>
        <v>128</v>
      </c>
      <c r="R101" s="135"/>
      <c r="S101" s="151">
        <v>141</v>
      </c>
      <c r="T101" s="151">
        <v>100</v>
      </c>
      <c r="U101" s="178">
        <v>260</v>
      </c>
      <c r="V101" s="99"/>
      <c r="W101" s="140">
        <v>199</v>
      </c>
      <c r="X101" s="140">
        <v>203</v>
      </c>
    </row>
    <row r="102" spans="1:24" ht="16.5" customHeight="1">
      <c r="A102" s="155"/>
      <c r="B102" s="158"/>
      <c r="C102" s="108" t="s">
        <v>33</v>
      </c>
      <c r="D102" s="30">
        <v>2</v>
      </c>
      <c r="E102" s="30">
        <f>12+1</f>
        <v>13</v>
      </c>
      <c r="F102" s="30">
        <v>0</v>
      </c>
      <c r="G102" s="30">
        <v>2</v>
      </c>
      <c r="H102" s="30">
        <v>0</v>
      </c>
      <c r="I102" s="30">
        <v>1</v>
      </c>
      <c r="J102" s="128">
        <v>19</v>
      </c>
      <c r="K102" s="31">
        <v>16</v>
      </c>
      <c r="L102" s="30">
        <v>1</v>
      </c>
      <c r="M102" s="31">
        <v>0</v>
      </c>
      <c r="N102" s="31">
        <v>2</v>
      </c>
      <c r="O102" s="32">
        <v>71</v>
      </c>
      <c r="P102" s="55">
        <f t="shared" si="1"/>
        <v>127</v>
      </c>
      <c r="Q102" s="135"/>
      <c r="R102" s="135"/>
      <c r="S102" s="152"/>
      <c r="T102" s="152"/>
      <c r="U102" s="143"/>
      <c r="V102" s="99"/>
      <c r="W102" s="138"/>
      <c r="X102" s="138"/>
    </row>
    <row r="103" spans="1:24" ht="16.5" customHeight="1" thickBot="1">
      <c r="A103" s="156"/>
      <c r="B103" s="164"/>
      <c r="C103" s="113" t="s">
        <v>34</v>
      </c>
      <c r="D103" s="34">
        <v>0</v>
      </c>
      <c r="E103" s="34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60">
        <f t="shared" si="1"/>
        <v>0</v>
      </c>
      <c r="Q103" s="147"/>
      <c r="R103" s="147"/>
      <c r="S103" s="165"/>
      <c r="T103" s="165"/>
      <c r="U103" s="144"/>
      <c r="V103" s="99"/>
      <c r="W103" s="141"/>
      <c r="X103" s="141"/>
    </row>
    <row r="104" spans="1:24" ht="16.5" customHeight="1">
      <c r="A104" s="160" t="s">
        <v>70</v>
      </c>
      <c r="B104" s="163" t="s">
        <v>71</v>
      </c>
      <c r="C104" s="107" t="s">
        <v>32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1</v>
      </c>
      <c r="L104" s="26">
        <v>0</v>
      </c>
      <c r="M104" s="26">
        <v>0</v>
      </c>
      <c r="N104" s="26">
        <v>4</v>
      </c>
      <c r="O104" s="62">
        <v>0</v>
      </c>
      <c r="P104" s="54">
        <f t="shared" si="1"/>
        <v>5</v>
      </c>
      <c r="Q104" s="150">
        <f>P104+P105+P106</f>
        <v>78</v>
      </c>
      <c r="R104" s="150">
        <f>SUM(Q104:Q112)</f>
        <v>132</v>
      </c>
      <c r="S104" s="166">
        <v>117</v>
      </c>
      <c r="T104" s="166">
        <v>166</v>
      </c>
      <c r="U104" s="142">
        <v>85</v>
      </c>
      <c r="V104" s="99"/>
      <c r="W104" s="137">
        <v>138</v>
      </c>
      <c r="X104" s="137">
        <v>175</v>
      </c>
    </row>
    <row r="105" spans="1:24" ht="16.5" customHeight="1">
      <c r="A105" s="161"/>
      <c r="B105" s="158"/>
      <c r="C105" s="108" t="s">
        <v>33</v>
      </c>
      <c r="D105" s="30">
        <v>13</v>
      </c>
      <c r="E105" s="30">
        <v>16</v>
      </c>
      <c r="F105" s="30">
        <v>8</v>
      </c>
      <c r="G105" s="30">
        <v>24</v>
      </c>
      <c r="H105" s="30">
        <v>0</v>
      </c>
      <c r="I105" s="30">
        <v>0</v>
      </c>
      <c r="J105" s="30">
        <v>0</v>
      </c>
      <c r="K105" s="31">
        <v>0</v>
      </c>
      <c r="L105" s="30">
        <v>0</v>
      </c>
      <c r="M105" s="30">
        <v>3</v>
      </c>
      <c r="N105" s="30">
        <v>9</v>
      </c>
      <c r="O105" s="32">
        <v>0</v>
      </c>
      <c r="P105" s="55">
        <f t="shared" si="1"/>
        <v>73</v>
      </c>
      <c r="Q105" s="135"/>
      <c r="R105" s="135"/>
      <c r="S105" s="152"/>
      <c r="T105" s="152"/>
      <c r="U105" s="143"/>
      <c r="V105" s="99"/>
      <c r="W105" s="138"/>
      <c r="X105" s="138"/>
    </row>
    <row r="106" spans="1:24" ht="16.5" customHeight="1">
      <c r="A106" s="161"/>
      <c r="B106" s="159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56">
        <f t="shared" si="1"/>
        <v>0</v>
      </c>
      <c r="Q106" s="136"/>
      <c r="R106" s="135"/>
      <c r="S106" s="153"/>
      <c r="T106" s="153"/>
      <c r="U106" s="174"/>
      <c r="V106" s="99"/>
      <c r="W106" s="139"/>
      <c r="X106" s="139"/>
    </row>
    <row r="107" spans="1:24" ht="16.5" customHeight="1">
      <c r="A107" s="161"/>
      <c r="B107" s="157" t="s">
        <v>72</v>
      </c>
      <c r="C107" s="110" t="s">
        <v>32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0</v>
      </c>
      <c r="P107" s="57">
        <f t="shared" si="1"/>
        <v>0</v>
      </c>
      <c r="Q107" s="134">
        <f>P107+P108+P109</f>
        <v>16</v>
      </c>
      <c r="R107" s="135"/>
      <c r="S107" s="151">
        <v>12</v>
      </c>
      <c r="T107" s="151">
        <v>22</v>
      </c>
      <c r="U107" s="178">
        <v>37</v>
      </c>
      <c r="V107" s="99"/>
      <c r="W107" s="140">
        <v>57</v>
      </c>
      <c r="X107" s="140">
        <v>55</v>
      </c>
    </row>
    <row r="108" spans="1:24" ht="16.5" customHeight="1">
      <c r="A108" s="161"/>
      <c r="B108" s="158"/>
      <c r="C108" s="108" t="s">
        <v>33</v>
      </c>
      <c r="D108" s="30">
        <v>0</v>
      </c>
      <c r="E108" s="30">
        <v>0</v>
      </c>
      <c r="F108" s="30">
        <v>0</v>
      </c>
      <c r="G108" s="30">
        <v>1</v>
      </c>
      <c r="H108" s="30">
        <v>1</v>
      </c>
      <c r="I108" s="30">
        <v>12</v>
      </c>
      <c r="J108" s="128">
        <v>2</v>
      </c>
      <c r="K108" s="30">
        <v>0</v>
      </c>
      <c r="L108" s="30">
        <v>0</v>
      </c>
      <c r="M108" s="30">
        <v>0</v>
      </c>
      <c r="N108" s="30">
        <v>0</v>
      </c>
      <c r="O108" s="32">
        <v>0</v>
      </c>
      <c r="P108" s="55">
        <f t="shared" si="1"/>
        <v>16</v>
      </c>
      <c r="Q108" s="135"/>
      <c r="R108" s="135"/>
      <c r="S108" s="152"/>
      <c r="T108" s="152"/>
      <c r="U108" s="143"/>
      <c r="V108" s="99"/>
      <c r="W108" s="138"/>
      <c r="X108" s="138"/>
    </row>
    <row r="109" spans="1:24" ht="16.5" customHeight="1">
      <c r="A109" s="161"/>
      <c r="B109" s="159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58">
        <f t="shared" si="1"/>
        <v>0</v>
      </c>
      <c r="Q109" s="136"/>
      <c r="R109" s="135"/>
      <c r="S109" s="153"/>
      <c r="T109" s="153"/>
      <c r="U109" s="174"/>
      <c r="V109" s="99"/>
      <c r="W109" s="139"/>
      <c r="X109" s="139"/>
    </row>
    <row r="110" spans="1:24" ht="16.5" customHeight="1">
      <c r="A110" s="161"/>
      <c r="B110" s="157" t="s">
        <v>73</v>
      </c>
      <c r="C110" s="112" t="s">
        <v>32</v>
      </c>
      <c r="D110" s="46">
        <v>0</v>
      </c>
      <c r="E110" s="46">
        <v>0</v>
      </c>
      <c r="F110" s="46">
        <v>1</v>
      </c>
      <c r="G110" s="46">
        <v>0</v>
      </c>
      <c r="H110" s="46">
        <v>0</v>
      </c>
      <c r="I110" s="46">
        <v>1</v>
      </c>
      <c r="J110" s="30">
        <v>0</v>
      </c>
      <c r="K110" s="30">
        <v>0</v>
      </c>
      <c r="L110" s="46">
        <v>0</v>
      </c>
      <c r="M110" s="47">
        <v>0</v>
      </c>
      <c r="N110" s="47">
        <v>0</v>
      </c>
      <c r="O110" s="48">
        <v>0</v>
      </c>
      <c r="P110" s="59">
        <f t="shared" si="1"/>
        <v>2</v>
      </c>
      <c r="Q110" s="134">
        <f>P110+P111+P112</f>
        <v>38</v>
      </c>
      <c r="R110" s="135"/>
      <c r="S110" s="151">
        <v>152</v>
      </c>
      <c r="T110" s="151">
        <v>82</v>
      </c>
      <c r="U110" s="178">
        <v>87</v>
      </c>
      <c r="V110" s="99"/>
      <c r="W110" s="140">
        <v>144</v>
      </c>
      <c r="X110" s="140">
        <v>144</v>
      </c>
    </row>
    <row r="111" spans="1:24" ht="16.5" customHeight="1">
      <c r="A111" s="161"/>
      <c r="B111" s="158"/>
      <c r="C111" s="108" t="s">
        <v>33</v>
      </c>
      <c r="D111" s="30">
        <v>0</v>
      </c>
      <c r="E111" s="30">
        <v>2</v>
      </c>
      <c r="F111" s="30">
        <v>1</v>
      </c>
      <c r="G111" s="30">
        <v>3</v>
      </c>
      <c r="H111" s="30">
        <v>2</v>
      </c>
      <c r="I111" s="30">
        <v>7</v>
      </c>
      <c r="J111" s="128">
        <v>3</v>
      </c>
      <c r="K111" s="31">
        <v>2</v>
      </c>
      <c r="L111" s="30">
        <v>2</v>
      </c>
      <c r="M111" s="31">
        <v>3</v>
      </c>
      <c r="N111" s="31">
        <v>0</v>
      </c>
      <c r="O111" s="32">
        <v>11</v>
      </c>
      <c r="P111" s="55">
        <f t="shared" si="1"/>
        <v>36</v>
      </c>
      <c r="Q111" s="135"/>
      <c r="R111" s="135"/>
      <c r="S111" s="152"/>
      <c r="T111" s="152"/>
      <c r="U111" s="143"/>
      <c r="V111" s="99"/>
      <c r="W111" s="138"/>
      <c r="X111" s="138"/>
    </row>
    <row r="112" spans="1:24" ht="16.5" customHeight="1" thickBot="1">
      <c r="A112" s="162"/>
      <c r="B112" s="164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60">
        <f t="shared" si="1"/>
        <v>0</v>
      </c>
      <c r="Q112" s="147"/>
      <c r="R112" s="147"/>
      <c r="S112" s="165"/>
      <c r="T112" s="165"/>
      <c r="U112" s="144"/>
      <c r="V112" s="99"/>
      <c r="W112" s="141"/>
      <c r="X112" s="141"/>
    </row>
    <row r="113" spans="1:24" ht="16.5" customHeight="1">
      <c r="A113" s="160" t="s">
        <v>74</v>
      </c>
      <c r="B113" s="163" t="s">
        <v>75</v>
      </c>
      <c r="C113" s="107" t="s">
        <v>32</v>
      </c>
      <c r="D113" s="46">
        <v>0</v>
      </c>
      <c r="E113" s="46">
        <v>0</v>
      </c>
      <c r="F113" s="46">
        <v>8</v>
      </c>
      <c r="G113" s="46">
        <v>0</v>
      </c>
      <c r="H113" s="26">
        <v>0</v>
      </c>
      <c r="I113" s="26">
        <v>0</v>
      </c>
      <c r="J113" s="30">
        <v>0</v>
      </c>
      <c r="K113" s="26">
        <v>8</v>
      </c>
      <c r="L113" s="31">
        <v>0</v>
      </c>
      <c r="M113" s="31">
        <v>0</v>
      </c>
      <c r="N113" s="31">
        <v>1</v>
      </c>
      <c r="O113" s="62">
        <v>0</v>
      </c>
      <c r="P113" s="54">
        <f t="shared" si="1"/>
        <v>17</v>
      </c>
      <c r="Q113" s="150">
        <f>P113+P114+P115</f>
        <v>597</v>
      </c>
      <c r="R113" s="150">
        <f>SUM(Q113)</f>
        <v>597</v>
      </c>
      <c r="S113" s="166">
        <v>533</v>
      </c>
      <c r="T113" s="166">
        <v>555</v>
      </c>
      <c r="U113" s="142">
        <v>1355</v>
      </c>
      <c r="V113" s="99"/>
      <c r="W113" s="137">
        <v>685</v>
      </c>
      <c r="X113" s="137">
        <v>1333</v>
      </c>
    </row>
    <row r="114" spans="1:24" ht="16.5" customHeight="1">
      <c r="A114" s="161"/>
      <c r="B114" s="158"/>
      <c r="C114" s="108" t="s">
        <v>33</v>
      </c>
      <c r="D114" s="30">
        <v>4</v>
      </c>
      <c r="E114" s="30">
        <v>55</v>
      </c>
      <c r="F114" s="30">
        <f>23+77</f>
        <v>100</v>
      </c>
      <c r="G114" s="30">
        <f>28+3</f>
        <v>31</v>
      </c>
      <c r="H114" s="30">
        <v>35</v>
      </c>
      <c r="I114" s="30">
        <v>27</v>
      </c>
      <c r="J114" s="128">
        <v>56</v>
      </c>
      <c r="K114" s="31">
        <v>125</v>
      </c>
      <c r="L114" s="31">
        <v>12</v>
      </c>
      <c r="M114" s="31">
        <v>80</v>
      </c>
      <c r="N114" s="31">
        <v>8</v>
      </c>
      <c r="O114" s="32">
        <v>47</v>
      </c>
      <c r="P114" s="55">
        <f t="shared" si="1"/>
        <v>580</v>
      </c>
      <c r="Q114" s="135"/>
      <c r="R114" s="135"/>
      <c r="S114" s="152"/>
      <c r="T114" s="152"/>
      <c r="U114" s="143"/>
      <c r="V114" s="99"/>
      <c r="W114" s="138"/>
      <c r="X114" s="138"/>
    </row>
    <row r="115" spans="1:24" ht="16.5" customHeight="1" thickBot="1">
      <c r="A115" s="162"/>
      <c r="B115" s="164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61">
        <f t="shared" si="1"/>
        <v>0</v>
      </c>
      <c r="Q115" s="147"/>
      <c r="R115" s="147"/>
      <c r="S115" s="165"/>
      <c r="T115" s="165"/>
      <c r="U115" s="144"/>
      <c r="V115" s="99"/>
      <c r="W115" s="141"/>
      <c r="X115" s="141"/>
    </row>
    <row r="116" spans="1:24" ht="24" customHeight="1" thickBot="1">
      <c r="A116" s="173" t="s">
        <v>103</v>
      </c>
      <c r="B116" s="176"/>
      <c r="C116" s="177"/>
      <c r="D116" s="67">
        <f aca="true" t="shared" si="2" ref="D116:I116">SUM(D5:D115)</f>
        <v>109</v>
      </c>
      <c r="E116" s="66">
        <f t="shared" si="2"/>
        <v>272</v>
      </c>
      <c r="F116" s="67">
        <f>SUM(F5:F115)</f>
        <v>435</v>
      </c>
      <c r="G116" s="67">
        <f t="shared" si="2"/>
        <v>215</v>
      </c>
      <c r="H116" s="68">
        <f t="shared" si="2"/>
        <v>266</v>
      </c>
      <c r="I116" s="67">
        <f t="shared" si="2"/>
        <v>257</v>
      </c>
      <c r="J116" s="67">
        <f aca="true" t="shared" si="3" ref="J116:O116">SUM(J5:J115)</f>
        <v>187</v>
      </c>
      <c r="K116" s="69">
        <f t="shared" si="3"/>
        <v>509</v>
      </c>
      <c r="L116" s="69">
        <f t="shared" si="3"/>
        <v>207</v>
      </c>
      <c r="M116" s="69">
        <f t="shared" si="3"/>
        <v>415</v>
      </c>
      <c r="N116" s="69">
        <f t="shared" si="3"/>
        <v>263</v>
      </c>
      <c r="O116" s="69">
        <f t="shared" si="3"/>
        <v>490</v>
      </c>
      <c r="P116" s="70">
        <f>SUM(D116:O116)</f>
        <v>3625</v>
      </c>
      <c r="Q116" s="71">
        <f>SUM(Q5:Q115)</f>
        <v>3625</v>
      </c>
      <c r="R116" s="71">
        <f>SUM(R5:R115)</f>
        <v>3625</v>
      </c>
      <c r="S116" s="71">
        <v>3311</v>
      </c>
      <c r="T116" s="71">
        <f>SUM(T5:T115)</f>
        <v>3061</v>
      </c>
      <c r="U116" s="106">
        <f>SUM(U5:U115)</f>
        <v>5813</v>
      </c>
      <c r="V116" s="99"/>
      <c r="W116" s="72">
        <f>SUM(W5:W115)</f>
        <v>4959</v>
      </c>
      <c r="X116" s="72">
        <f>SUM(X5:X115)</f>
        <v>4921</v>
      </c>
    </row>
    <row r="117" spans="1:24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10"/>
      <c r="T117" s="10"/>
      <c r="U117" s="10"/>
      <c r="V117" s="10"/>
      <c r="W117" s="10"/>
      <c r="X117" s="10"/>
    </row>
    <row r="118" spans="1:24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21"/>
      <c r="U118" s="22"/>
      <c r="V118" s="21"/>
      <c r="W118" s="13"/>
      <c r="X118" s="13"/>
    </row>
    <row r="119" spans="1:19" ht="17.25" customHeight="1" thickBot="1">
      <c r="A119" s="175" t="s">
        <v>76</v>
      </c>
      <c r="B119" s="175"/>
      <c r="C119" s="175"/>
      <c r="D119" s="175"/>
      <c r="E119" s="175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5"/>
    </row>
    <row r="120" spans="1:24" ht="20.25" customHeight="1" thickBot="1">
      <c r="A120" s="173" t="s">
        <v>13</v>
      </c>
      <c r="B120" s="146"/>
      <c r="C120" s="114" t="s">
        <v>22</v>
      </c>
      <c r="D120" s="120" t="s">
        <v>23</v>
      </c>
      <c r="E120" s="120" t="s">
        <v>1</v>
      </c>
      <c r="F120" s="115" t="s">
        <v>2</v>
      </c>
      <c r="G120" s="121" t="s">
        <v>24</v>
      </c>
      <c r="H120" s="121" t="s">
        <v>25</v>
      </c>
      <c r="I120" s="121" t="s">
        <v>26</v>
      </c>
      <c r="J120" s="121" t="s">
        <v>27</v>
      </c>
      <c r="K120" s="121" t="s">
        <v>28</v>
      </c>
      <c r="L120" s="121" t="s">
        <v>29</v>
      </c>
      <c r="M120" s="115" t="s">
        <v>8</v>
      </c>
      <c r="N120" s="116" t="s">
        <v>9</v>
      </c>
      <c r="O120" s="122" t="s">
        <v>17</v>
      </c>
      <c r="P120" s="118" t="s">
        <v>77</v>
      </c>
      <c r="Q120" s="145" t="s">
        <v>111</v>
      </c>
      <c r="R120" s="146"/>
      <c r="S120" s="119" t="s">
        <v>110</v>
      </c>
      <c r="T120" s="119" t="s">
        <v>18</v>
      </c>
      <c r="U120" s="123" t="s">
        <v>15</v>
      </c>
      <c r="W120" s="25" t="s">
        <v>14</v>
      </c>
      <c r="X120" s="25" t="s">
        <v>12</v>
      </c>
    </row>
    <row r="121" spans="1:24" ht="16.5" customHeight="1">
      <c r="A121" s="154" t="s">
        <v>19</v>
      </c>
      <c r="B121" s="163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28">
        <f aca="true" t="shared" si="4" ref="P121:P135">SUM(D121:O121)</f>
        <v>0</v>
      </c>
      <c r="Q121" s="150">
        <f>P121+P122+P123</f>
        <v>0</v>
      </c>
      <c r="R121" s="150">
        <f>SUM(Q121:Q126)</f>
        <v>0</v>
      </c>
      <c r="S121" s="167">
        <v>100</v>
      </c>
      <c r="T121" s="166">
        <v>230</v>
      </c>
      <c r="U121" s="132">
        <v>0</v>
      </c>
      <c r="V121" s="99"/>
      <c r="W121" s="137">
        <v>0</v>
      </c>
      <c r="X121" s="137">
        <v>0</v>
      </c>
    </row>
    <row r="122" spans="1:24" ht="16.5" customHeight="1">
      <c r="A122" s="155"/>
      <c r="B122" s="158"/>
      <c r="C122" s="108" t="s">
        <v>78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33">
        <f t="shared" si="4"/>
        <v>0</v>
      </c>
      <c r="Q122" s="135"/>
      <c r="R122" s="135"/>
      <c r="S122" s="168"/>
      <c r="T122" s="152"/>
      <c r="U122" s="130"/>
      <c r="V122" s="99"/>
      <c r="W122" s="138"/>
      <c r="X122" s="138"/>
    </row>
    <row r="123" spans="1:24" ht="16.5" customHeight="1">
      <c r="A123" s="155"/>
      <c r="B123" s="159"/>
      <c r="C123" s="109" t="s">
        <v>79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7">
        <f t="shared" si="4"/>
        <v>0</v>
      </c>
      <c r="Q123" s="136"/>
      <c r="R123" s="135"/>
      <c r="S123" s="169"/>
      <c r="T123" s="153"/>
      <c r="U123" s="133"/>
      <c r="V123" s="99"/>
      <c r="W123" s="139"/>
      <c r="X123" s="139"/>
    </row>
    <row r="124" spans="1:24" ht="13.5" customHeight="1">
      <c r="A124" s="155"/>
      <c r="B124" s="157" t="s">
        <v>80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1">
        <f t="shared" si="4"/>
        <v>0</v>
      </c>
      <c r="Q124" s="134">
        <f>P124+P125+P126</f>
        <v>0</v>
      </c>
      <c r="R124" s="135"/>
      <c r="S124" s="179">
        <v>0</v>
      </c>
      <c r="T124" s="151">
        <v>0</v>
      </c>
      <c r="U124" s="129">
        <v>0</v>
      </c>
      <c r="V124" s="99"/>
      <c r="W124" s="140">
        <v>0</v>
      </c>
      <c r="X124" s="140">
        <v>0</v>
      </c>
    </row>
    <row r="125" spans="1:24" ht="13.5" customHeight="1">
      <c r="A125" s="155"/>
      <c r="B125" s="158"/>
      <c r="C125" s="108" t="s">
        <v>78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3">
        <f t="shared" si="4"/>
        <v>0</v>
      </c>
      <c r="Q125" s="135"/>
      <c r="R125" s="135"/>
      <c r="S125" s="168"/>
      <c r="T125" s="152"/>
      <c r="U125" s="130"/>
      <c r="V125" s="99"/>
      <c r="W125" s="138"/>
      <c r="X125" s="138"/>
    </row>
    <row r="126" spans="1:24" ht="13.5" customHeight="1" thickBot="1">
      <c r="A126" s="156"/>
      <c r="B126" s="164"/>
      <c r="C126" s="111" t="s">
        <v>79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53">
        <f t="shared" si="4"/>
        <v>0</v>
      </c>
      <c r="Q126" s="147"/>
      <c r="R126" s="147"/>
      <c r="S126" s="180"/>
      <c r="T126" s="165"/>
      <c r="U126" s="131"/>
      <c r="V126" s="99"/>
      <c r="W126" s="141"/>
      <c r="X126" s="141"/>
    </row>
    <row r="127" spans="1:24" ht="13.5" customHeight="1">
      <c r="A127" s="154" t="s">
        <v>116</v>
      </c>
      <c r="B127" s="163" t="s">
        <v>117</v>
      </c>
      <c r="C127" s="184" t="s">
        <v>118</v>
      </c>
      <c r="D127" s="30">
        <v>0</v>
      </c>
      <c r="E127" s="77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186">
        <v>0</v>
      </c>
      <c r="P127" s="59">
        <f t="shared" si="4"/>
        <v>0</v>
      </c>
      <c r="Q127" s="150">
        <v>37</v>
      </c>
      <c r="R127" s="150">
        <v>65</v>
      </c>
      <c r="S127" s="166">
        <v>0</v>
      </c>
      <c r="T127" s="166">
        <v>0</v>
      </c>
      <c r="U127" s="142">
        <v>0</v>
      </c>
      <c r="V127" s="99"/>
      <c r="W127" s="124"/>
      <c r="X127" s="124"/>
    </row>
    <row r="128" spans="1:24" ht="13.5" customHeight="1">
      <c r="A128" s="155"/>
      <c r="B128" s="158"/>
      <c r="C128" s="184" t="s">
        <v>119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37</v>
      </c>
      <c r="P128" s="55">
        <f t="shared" si="4"/>
        <v>37</v>
      </c>
      <c r="Q128" s="135"/>
      <c r="R128" s="135"/>
      <c r="S128" s="152"/>
      <c r="T128" s="152"/>
      <c r="U128" s="143"/>
      <c r="V128" s="99"/>
      <c r="W128" s="124"/>
      <c r="X128" s="124"/>
    </row>
    <row r="129" spans="1:24" ht="13.5" customHeight="1" thickBot="1">
      <c r="A129" s="155"/>
      <c r="B129" s="158"/>
      <c r="C129" s="184" t="s">
        <v>120</v>
      </c>
      <c r="D129" s="38">
        <v>0</v>
      </c>
      <c r="E129" s="30">
        <v>0</v>
      </c>
      <c r="F129" s="30">
        <v>0</v>
      </c>
      <c r="G129" s="2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61">
        <f t="shared" si="4"/>
        <v>0</v>
      </c>
      <c r="Q129" s="136"/>
      <c r="R129" s="135"/>
      <c r="S129" s="153"/>
      <c r="T129" s="153"/>
      <c r="U129" s="174"/>
      <c r="V129" s="99"/>
      <c r="W129" s="124"/>
      <c r="X129" s="124"/>
    </row>
    <row r="130" spans="1:24" ht="13.5" customHeight="1">
      <c r="A130" s="155"/>
      <c r="B130" s="185" t="s">
        <v>121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186">
        <v>0</v>
      </c>
      <c r="P130" s="59">
        <v>0</v>
      </c>
      <c r="Q130" s="135">
        <v>28</v>
      </c>
      <c r="R130" s="135"/>
      <c r="S130" s="179">
        <v>0</v>
      </c>
      <c r="T130" s="151">
        <v>0</v>
      </c>
      <c r="U130" s="129">
        <v>0</v>
      </c>
      <c r="V130" s="99"/>
      <c r="W130" s="124"/>
      <c r="X130" s="124"/>
    </row>
    <row r="131" spans="1:24" ht="13.5" customHeight="1">
      <c r="A131" s="155"/>
      <c r="B131" s="158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5">
        <v>28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55">
        <v>28</v>
      </c>
      <c r="Q131" s="135"/>
      <c r="R131" s="135"/>
      <c r="S131" s="168"/>
      <c r="T131" s="152"/>
      <c r="U131" s="130"/>
      <c r="V131" s="99"/>
      <c r="W131" s="124"/>
      <c r="X131" s="124"/>
    </row>
    <row r="132" spans="1:24" ht="13.5" customHeight="1" thickBot="1">
      <c r="A132" s="156"/>
      <c r="B132" s="164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61">
        <v>0</v>
      </c>
      <c r="Q132" s="147"/>
      <c r="R132" s="147"/>
      <c r="S132" s="180"/>
      <c r="T132" s="165"/>
      <c r="U132" s="131"/>
      <c r="V132" s="99"/>
      <c r="W132" s="124"/>
      <c r="X132" s="124"/>
    </row>
    <row r="133" spans="1:24" ht="17.25" customHeight="1">
      <c r="A133" s="154" t="s">
        <v>53</v>
      </c>
      <c r="B133" s="163" t="s">
        <v>81</v>
      </c>
      <c r="C133" s="107" t="s">
        <v>21</v>
      </c>
      <c r="D133" s="26">
        <v>0</v>
      </c>
      <c r="E133" s="26">
        <v>0</v>
      </c>
      <c r="F133" s="26">
        <v>1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5</v>
      </c>
      <c r="M133" s="26">
        <v>0</v>
      </c>
      <c r="N133" s="26">
        <v>0</v>
      </c>
      <c r="O133" s="26">
        <v>0</v>
      </c>
      <c r="P133" s="54">
        <f t="shared" si="4"/>
        <v>6</v>
      </c>
      <c r="Q133" s="150">
        <f>P133+P134+P135</f>
        <v>1334</v>
      </c>
      <c r="R133" s="150">
        <f>SUM(Q133:Q137)</f>
        <v>1369</v>
      </c>
      <c r="S133" s="167">
        <v>170</v>
      </c>
      <c r="T133" s="166">
        <v>47</v>
      </c>
      <c r="U133" s="132">
        <v>187</v>
      </c>
      <c r="V133" s="99"/>
      <c r="W133" s="137">
        <v>40</v>
      </c>
      <c r="X133" s="137">
        <v>0</v>
      </c>
    </row>
    <row r="134" spans="1:24" ht="17.25" customHeight="1">
      <c r="A134" s="155"/>
      <c r="B134" s="158"/>
      <c r="C134" s="108" t="s">
        <v>78</v>
      </c>
      <c r="D134" s="75">
        <v>0</v>
      </c>
      <c r="E134" s="75">
        <v>0</v>
      </c>
      <c r="F134" s="30">
        <f>12+75</f>
        <v>87</v>
      </c>
      <c r="G134" s="30">
        <v>61</v>
      </c>
      <c r="H134" s="30">
        <v>0</v>
      </c>
      <c r="I134" s="30">
        <v>0</v>
      </c>
      <c r="J134" s="30">
        <v>0</v>
      </c>
      <c r="K134" s="30">
        <v>0</v>
      </c>
      <c r="L134" s="30">
        <v>1104</v>
      </c>
      <c r="M134" s="30">
        <v>24</v>
      </c>
      <c r="N134" s="30">
        <v>32</v>
      </c>
      <c r="O134" s="30">
        <v>20</v>
      </c>
      <c r="P134" s="55">
        <f t="shared" si="4"/>
        <v>1328</v>
      </c>
      <c r="Q134" s="135"/>
      <c r="R134" s="135"/>
      <c r="S134" s="168"/>
      <c r="T134" s="152"/>
      <c r="U134" s="130"/>
      <c r="V134" s="99"/>
      <c r="W134" s="138"/>
      <c r="X134" s="138"/>
    </row>
    <row r="135" spans="1:24" ht="17.25" customHeight="1">
      <c r="A135" s="155"/>
      <c r="B135" s="159"/>
      <c r="C135" s="111" t="s">
        <v>79</v>
      </c>
      <c r="D135" s="78">
        <v>0</v>
      </c>
      <c r="E135" s="78">
        <v>0</v>
      </c>
      <c r="F135" s="78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58">
        <f t="shared" si="4"/>
        <v>0</v>
      </c>
      <c r="Q135" s="136"/>
      <c r="R135" s="135"/>
      <c r="S135" s="169"/>
      <c r="T135" s="153"/>
      <c r="U135" s="133"/>
      <c r="V135" s="99"/>
      <c r="W135" s="139"/>
      <c r="X135" s="139"/>
    </row>
    <row r="136" spans="1:24" ht="14.25" customHeight="1">
      <c r="A136" s="155"/>
      <c r="B136" s="157" t="s">
        <v>82</v>
      </c>
      <c r="C136" s="112" t="s">
        <v>21</v>
      </c>
      <c r="D136" s="79">
        <v>0</v>
      </c>
      <c r="E136" s="79">
        <v>0</v>
      </c>
      <c r="F136" s="79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59">
        <f aca="true" t="shared" si="5" ref="P136:P174">SUM(D136:O136)</f>
        <v>0</v>
      </c>
      <c r="Q136" s="134">
        <f>P136+P137+P138</f>
        <v>35</v>
      </c>
      <c r="R136" s="135"/>
      <c r="S136" s="179">
        <v>40</v>
      </c>
      <c r="T136" s="151">
        <v>67</v>
      </c>
      <c r="U136" s="129">
        <v>0</v>
      </c>
      <c r="V136" s="99"/>
      <c r="W136" s="140">
        <v>0</v>
      </c>
      <c r="X136" s="140">
        <v>0</v>
      </c>
    </row>
    <row r="137" spans="1:24" ht="14.25" customHeight="1">
      <c r="A137" s="155"/>
      <c r="B137" s="158"/>
      <c r="C137" s="108" t="s">
        <v>78</v>
      </c>
      <c r="D137" s="75">
        <v>0</v>
      </c>
      <c r="E137" s="75">
        <v>0</v>
      </c>
      <c r="F137" s="75">
        <v>0</v>
      </c>
      <c r="G137" s="30">
        <v>0</v>
      </c>
      <c r="H137" s="30">
        <v>0</v>
      </c>
      <c r="I137" s="95">
        <v>35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55">
        <f t="shared" si="5"/>
        <v>35</v>
      </c>
      <c r="Q137" s="135"/>
      <c r="R137" s="135"/>
      <c r="S137" s="168"/>
      <c r="T137" s="152"/>
      <c r="U137" s="130"/>
      <c r="V137" s="99"/>
      <c r="W137" s="138"/>
      <c r="X137" s="138"/>
    </row>
    <row r="138" spans="1:24" ht="14.25" customHeight="1" thickBot="1">
      <c r="A138" s="156"/>
      <c r="B138" s="164"/>
      <c r="C138" s="109" t="s">
        <v>79</v>
      </c>
      <c r="D138" s="80">
        <v>0</v>
      </c>
      <c r="E138" s="80">
        <v>0</v>
      </c>
      <c r="F138" s="80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61">
        <f t="shared" si="5"/>
        <v>0</v>
      </c>
      <c r="Q138" s="147"/>
      <c r="R138" s="147"/>
      <c r="S138" s="180"/>
      <c r="T138" s="165"/>
      <c r="U138" s="131"/>
      <c r="V138" s="99"/>
      <c r="W138" s="141"/>
      <c r="X138" s="141"/>
    </row>
    <row r="139" spans="1:24" ht="14.25" customHeight="1">
      <c r="A139" s="154" t="s">
        <v>83</v>
      </c>
      <c r="B139" s="163" t="s">
        <v>42</v>
      </c>
      <c r="C139" s="107" t="s">
        <v>21</v>
      </c>
      <c r="D139" s="74">
        <v>0</v>
      </c>
      <c r="E139" s="74">
        <v>0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54">
        <f t="shared" si="5"/>
        <v>0</v>
      </c>
      <c r="Q139" s="150">
        <f>P139+P140+P141</f>
        <v>0</v>
      </c>
      <c r="R139" s="150">
        <f>SUM(Q139:Q150)</f>
        <v>475</v>
      </c>
      <c r="S139" s="167">
        <v>0</v>
      </c>
      <c r="T139" s="166">
        <v>0</v>
      </c>
      <c r="U139" s="132">
        <v>16</v>
      </c>
      <c r="V139" s="99"/>
      <c r="W139" s="137"/>
      <c r="X139" s="137">
        <v>0</v>
      </c>
    </row>
    <row r="140" spans="1:24" ht="14.25" customHeight="1">
      <c r="A140" s="155"/>
      <c r="B140" s="158"/>
      <c r="C140" s="108" t="s">
        <v>78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0</v>
      </c>
      <c r="O140" s="75">
        <v>0</v>
      </c>
      <c r="P140" s="55">
        <f t="shared" si="5"/>
        <v>0</v>
      </c>
      <c r="Q140" s="135"/>
      <c r="R140" s="135"/>
      <c r="S140" s="168"/>
      <c r="T140" s="152"/>
      <c r="U140" s="130"/>
      <c r="V140" s="99"/>
      <c r="W140" s="138"/>
      <c r="X140" s="138"/>
    </row>
    <row r="141" spans="1:24" ht="14.25" customHeight="1">
      <c r="A141" s="155"/>
      <c r="B141" s="159"/>
      <c r="C141" s="111" t="s">
        <v>79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58">
        <f t="shared" si="5"/>
        <v>0</v>
      </c>
      <c r="Q141" s="136"/>
      <c r="R141" s="135"/>
      <c r="S141" s="169"/>
      <c r="T141" s="153"/>
      <c r="U141" s="133"/>
      <c r="V141" s="99"/>
      <c r="W141" s="139"/>
      <c r="X141" s="139"/>
    </row>
    <row r="142" spans="1:24" ht="16.5" customHeight="1">
      <c r="A142" s="155"/>
      <c r="B142" s="157" t="s">
        <v>84</v>
      </c>
      <c r="C142" s="112" t="s">
        <v>21</v>
      </c>
      <c r="D142" s="79">
        <v>0</v>
      </c>
      <c r="E142" s="79">
        <v>0</v>
      </c>
      <c r="F142" s="79">
        <v>0</v>
      </c>
      <c r="G142" s="46">
        <v>3</v>
      </c>
      <c r="H142" s="46">
        <v>2</v>
      </c>
      <c r="I142" s="79">
        <v>0</v>
      </c>
      <c r="J142" s="79">
        <v>0</v>
      </c>
      <c r="K142" s="79">
        <v>0</v>
      </c>
      <c r="L142" s="46">
        <v>0</v>
      </c>
      <c r="M142" s="47">
        <v>0</v>
      </c>
      <c r="N142" s="47">
        <v>0</v>
      </c>
      <c r="O142" s="47">
        <v>0</v>
      </c>
      <c r="P142" s="57">
        <f t="shared" si="5"/>
        <v>5</v>
      </c>
      <c r="Q142" s="134">
        <f>P142+P143+P144</f>
        <v>183</v>
      </c>
      <c r="R142" s="135"/>
      <c r="S142" s="179">
        <v>855</v>
      </c>
      <c r="T142" s="151">
        <v>910</v>
      </c>
      <c r="U142" s="129">
        <v>485</v>
      </c>
      <c r="V142" s="99"/>
      <c r="W142" s="140">
        <v>68</v>
      </c>
      <c r="X142" s="140">
        <v>66</v>
      </c>
    </row>
    <row r="143" spans="1:24" ht="16.5" customHeight="1">
      <c r="A143" s="155"/>
      <c r="B143" s="158"/>
      <c r="C143" s="108" t="s">
        <v>78</v>
      </c>
      <c r="D143" s="75">
        <v>0</v>
      </c>
      <c r="E143" s="75">
        <v>20</v>
      </c>
      <c r="F143" s="46">
        <v>0</v>
      </c>
      <c r="G143" s="46">
        <v>36</v>
      </c>
      <c r="H143" s="46">
        <v>54</v>
      </c>
      <c r="I143" s="75">
        <v>0</v>
      </c>
      <c r="J143" s="75">
        <v>0</v>
      </c>
      <c r="K143" s="75">
        <v>0</v>
      </c>
      <c r="L143" s="30">
        <v>0</v>
      </c>
      <c r="M143" s="31">
        <v>0</v>
      </c>
      <c r="N143" s="31">
        <v>68</v>
      </c>
      <c r="O143" s="31">
        <v>0</v>
      </c>
      <c r="P143" s="55">
        <f t="shared" si="5"/>
        <v>178</v>
      </c>
      <c r="Q143" s="135"/>
      <c r="R143" s="135"/>
      <c r="S143" s="168"/>
      <c r="T143" s="152"/>
      <c r="U143" s="130"/>
      <c r="V143" s="99"/>
      <c r="W143" s="138"/>
      <c r="X143" s="138"/>
    </row>
    <row r="144" spans="1:24" ht="16.5" customHeight="1">
      <c r="A144" s="155"/>
      <c r="B144" s="159"/>
      <c r="C144" s="109" t="s">
        <v>79</v>
      </c>
      <c r="D144" s="78">
        <v>0</v>
      </c>
      <c r="E144" s="78">
        <v>0</v>
      </c>
      <c r="F144" s="78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3">
        <v>0</v>
      </c>
      <c r="N144" s="43">
        <v>0</v>
      </c>
      <c r="O144" s="43">
        <v>0</v>
      </c>
      <c r="P144" s="58">
        <f t="shared" si="5"/>
        <v>0</v>
      </c>
      <c r="Q144" s="136"/>
      <c r="R144" s="135"/>
      <c r="S144" s="169"/>
      <c r="T144" s="153"/>
      <c r="U144" s="133"/>
      <c r="V144" s="99"/>
      <c r="W144" s="139"/>
      <c r="X144" s="139"/>
    </row>
    <row r="145" spans="1:24" ht="16.5" customHeight="1">
      <c r="A145" s="155"/>
      <c r="B145" s="157" t="s">
        <v>85</v>
      </c>
      <c r="C145" s="110" t="s">
        <v>21</v>
      </c>
      <c r="D145" s="77">
        <v>0</v>
      </c>
      <c r="E145" s="77">
        <v>0</v>
      </c>
      <c r="F145" s="77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2</v>
      </c>
      <c r="M145" s="39">
        <v>0</v>
      </c>
      <c r="N145" s="39">
        <v>0</v>
      </c>
      <c r="O145" s="39">
        <v>0</v>
      </c>
      <c r="P145" s="57">
        <f t="shared" si="5"/>
        <v>2</v>
      </c>
      <c r="Q145" s="134">
        <f>P145+P146+P147</f>
        <v>252</v>
      </c>
      <c r="R145" s="135"/>
      <c r="S145" s="179">
        <v>90</v>
      </c>
      <c r="T145" s="151">
        <v>754</v>
      </c>
      <c r="U145" s="129">
        <v>177</v>
      </c>
      <c r="V145" s="99"/>
      <c r="W145" s="140"/>
      <c r="X145" s="140">
        <v>0</v>
      </c>
    </row>
    <row r="146" spans="1:24" ht="16.5" customHeight="1">
      <c r="A146" s="155"/>
      <c r="B146" s="158"/>
      <c r="C146" s="108" t="s">
        <v>33</v>
      </c>
      <c r="D146" s="79">
        <v>0</v>
      </c>
      <c r="E146" s="79">
        <v>0</v>
      </c>
      <c r="F146" s="79">
        <v>0</v>
      </c>
      <c r="G146" s="46">
        <v>0</v>
      </c>
      <c r="H146" s="46">
        <v>0</v>
      </c>
      <c r="I146" s="46">
        <v>18</v>
      </c>
      <c r="J146" s="46">
        <v>0</v>
      </c>
      <c r="K146" s="46">
        <v>0</v>
      </c>
      <c r="L146" s="30">
        <v>152</v>
      </c>
      <c r="M146" s="31">
        <v>80</v>
      </c>
      <c r="N146" s="31">
        <v>0</v>
      </c>
      <c r="O146" s="31">
        <v>0</v>
      </c>
      <c r="P146" s="55">
        <f t="shared" si="5"/>
        <v>250</v>
      </c>
      <c r="Q146" s="135"/>
      <c r="R146" s="135"/>
      <c r="S146" s="168"/>
      <c r="T146" s="152"/>
      <c r="U146" s="130"/>
      <c r="V146" s="99"/>
      <c r="W146" s="138"/>
      <c r="X146" s="138"/>
    </row>
    <row r="147" spans="1:24" ht="16.5" customHeight="1" thickBot="1">
      <c r="A147" s="155"/>
      <c r="B147" s="159"/>
      <c r="C147" s="111" t="s">
        <v>34</v>
      </c>
      <c r="D147" s="78">
        <v>0</v>
      </c>
      <c r="E147" s="78">
        <v>0</v>
      </c>
      <c r="F147" s="78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3">
        <v>0</v>
      </c>
      <c r="N147" s="43">
        <v>0</v>
      </c>
      <c r="O147" s="43">
        <v>0</v>
      </c>
      <c r="P147" s="58">
        <f t="shared" si="5"/>
        <v>0</v>
      </c>
      <c r="Q147" s="136"/>
      <c r="R147" s="135"/>
      <c r="S147" s="169"/>
      <c r="T147" s="153"/>
      <c r="U147" s="133"/>
      <c r="V147" s="99"/>
      <c r="W147" s="139"/>
      <c r="X147" s="141"/>
    </row>
    <row r="148" spans="1:24" ht="16.5" customHeight="1">
      <c r="A148" s="155"/>
      <c r="B148" s="157" t="s">
        <v>101</v>
      </c>
      <c r="C148" s="112" t="s">
        <v>21</v>
      </c>
      <c r="D148" s="79">
        <v>0</v>
      </c>
      <c r="E148" s="79">
        <v>0</v>
      </c>
      <c r="F148" s="79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7">
        <v>0</v>
      </c>
      <c r="N148" s="47">
        <v>0</v>
      </c>
      <c r="O148" s="47">
        <v>0</v>
      </c>
      <c r="P148" s="59">
        <f t="shared" si="5"/>
        <v>0</v>
      </c>
      <c r="Q148" s="134">
        <f>P148+P149+P150</f>
        <v>40</v>
      </c>
      <c r="R148" s="135"/>
      <c r="S148" s="179">
        <v>48</v>
      </c>
      <c r="T148" s="151">
        <v>0</v>
      </c>
      <c r="U148" s="129">
        <v>0</v>
      </c>
      <c r="V148" s="99"/>
      <c r="W148" s="140"/>
      <c r="X148" s="140">
        <v>0</v>
      </c>
    </row>
    <row r="149" spans="1:24" ht="16.5" customHeight="1">
      <c r="A149" s="155"/>
      <c r="B149" s="158"/>
      <c r="C149" s="108" t="s">
        <v>78</v>
      </c>
      <c r="D149" s="79">
        <v>0</v>
      </c>
      <c r="E149" s="79">
        <v>0</v>
      </c>
      <c r="F149" s="79">
        <v>0</v>
      </c>
      <c r="G149" s="46">
        <v>0</v>
      </c>
      <c r="H149" s="46">
        <v>0</v>
      </c>
      <c r="I149" s="46">
        <v>0</v>
      </c>
      <c r="J149" s="46">
        <v>40</v>
      </c>
      <c r="K149" s="46">
        <v>0</v>
      </c>
      <c r="L149" s="31">
        <v>0</v>
      </c>
      <c r="M149" s="31">
        <v>0</v>
      </c>
      <c r="N149" s="31">
        <v>0</v>
      </c>
      <c r="O149" s="31">
        <v>0</v>
      </c>
      <c r="P149" s="55">
        <f t="shared" si="5"/>
        <v>40</v>
      </c>
      <c r="Q149" s="135"/>
      <c r="R149" s="135"/>
      <c r="S149" s="168"/>
      <c r="T149" s="152"/>
      <c r="U149" s="130"/>
      <c r="V149" s="99"/>
      <c r="W149" s="138"/>
      <c r="X149" s="138"/>
    </row>
    <row r="150" spans="1:24" ht="16.5" customHeight="1" thickBot="1">
      <c r="A150" s="156"/>
      <c r="B150" s="164"/>
      <c r="C150" s="113" t="s">
        <v>79</v>
      </c>
      <c r="D150" s="80">
        <v>0</v>
      </c>
      <c r="E150" s="80">
        <v>0</v>
      </c>
      <c r="F150" s="8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1">
        <v>0</v>
      </c>
      <c r="M150" s="51">
        <v>0</v>
      </c>
      <c r="N150" s="51">
        <v>0</v>
      </c>
      <c r="O150" s="51">
        <v>0</v>
      </c>
      <c r="P150" s="61">
        <f t="shared" si="5"/>
        <v>0</v>
      </c>
      <c r="Q150" s="147"/>
      <c r="R150" s="147"/>
      <c r="S150" s="180"/>
      <c r="T150" s="165"/>
      <c r="U150" s="131"/>
      <c r="V150" s="99"/>
      <c r="W150" s="141"/>
      <c r="X150" s="141"/>
    </row>
    <row r="151" spans="1:24" ht="17.25" customHeight="1">
      <c r="A151" s="160" t="s">
        <v>86</v>
      </c>
      <c r="B151" s="163" t="s">
        <v>87</v>
      </c>
      <c r="C151" s="112" t="s">
        <v>21</v>
      </c>
      <c r="D151" s="79">
        <v>0</v>
      </c>
      <c r="E151" s="79">
        <v>0</v>
      </c>
      <c r="F151" s="79">
        <v>0</v>
      </c>
      <c r="G151" s="46">
        <v>0</v>
      </c>
      <c r="H151" s="79">
        <v>0</v>
      </c>
      <c r="I151" s="79">
        <v>0</v>
      </c>
      <c r="J151" s="79">
        <v>0</v>
      </c>
      <c r="K151" s="47">
        <v>0</v>
      </c>
      <c r="L151" s="47">
        <v>0</v>
      </c>
      <c r="M151" s="47">
        <v>0</v>
      </c>
      <c r="N151" s="47">
        <v>0</v>
      </c>
      <c r="O151" s="48">
        <v>0</v>
      </c>
      <c r="P151" s="54">
        <f t="shared" si="5"/>
        <v>0</v>
      </c>
      <c r="Q151" s="150">
        <f>P151+P152+P153</f>
        <v>190</v>
      </c>
      <c r="R151" s="150">
        <f>SUM(Q151)</f>
        <v>190</v>
      </c>
      <c r="S151" s="166">
        <v>1050</v>
      </c>
      <c r="T151" s="166">
        <v>734</v>
      </c>
      <c r="U151" s="132">
        <v>1414</v>
      </c>
      <c r="V151" s="99"/>
      <c r="W151" s="137">
        <v>1199</v>
      </c>
      <c r="X151" s="137">
        <v>88</v>
      </c>
    </row>
    <row r="152" spans="1:24" ht="17.25" customHeight="1">
      <c r="A152" s="161"/>
      <c r="B152" s="158"/>
      <c r="C152" s="108" t="s">
        <v>78</v>
      </c>
      <c r="D152" s="75">
        <v>0</v>
      </c>
      <c r="E152" s="75">
        <v>0</v>
      </c>
      <c r="F152" s="75">
        <v>0</v>
      </c>
      <c r="G152" s="30">
        <v>20</v>
      </c>
      <c r="H152" s="75">
        <v>0</v>
      </c>
      <c r="I152" s="75">
        <v>0</v>
      </c>
      <c r="J152" s="30">
        <v>0</v>
      </c>
      <c r="K152" s="31">
        <v>16</v>
      </c>
      <c r="L152" s="31">
        <v>98</v>
      </c>
      <c r="M152" s="31">
        <v>0</v>
      </c>
      <c r="N152" s="31">
        <v>36</v>
      </c>
      <c r="O152" s="32">
        <v>20</v>
      </c>
      <c r="P152" s="55">
        <f t="shared" si="5"/>
        <v>190</v>
      </c>
      <c r="Q152" s="135"/>
      <c r="R152" s="135"/>
      <c r="S152" s="152"/>
      <c r="T152" s="152"/>
      <c r="U152" s="130"/>
      <c r="V152" s="99"/>
      <c r="W152" s="138"/>
      <c r="X152" s="138"/>
    </row>
    <row r="153" spans="1:24" ht="17.25" customHeight="1" thickBot="1">
      <c r="A153" s="162"/>
      <c r="B153" s="164"/>
      <c r="C153" s="109" t="s">
        <v>79</v>
      </c>
      <c r="D153" s="76">
        <v>0</v>
      </c>
      <c r="E153" s="76">
        <v>0</v>
      </c>
      <c r="F153" s="76">
        <v>0</v>
      </c>
      <c r="G153" s="34">
        <v>0</v>
      </c>
      <c r="H153" s="76">
        <v>0</v>
      </c>
      <c r="I153" s="76">
        <v>0</v>
      </c>
      <c r="J153" s="76">
        <v>0</v>
      </c>
      <c r="K153" s="50">
        <v>0</v>
      </c>
      <c r="L153" s="51">
        <v>0</v>
      </c>
      <c r="M153" s="51">
        <v>0</v>
      </c>
      <c r="N153" s="51">
        <v>0</v>
      </c>
      <c r="O153" s="51">
        <v>0</v>
      </c>
      <c r="P153" s="61">
        <f t="shared" si="5"/>
        <v>0</v>
      </c>
      <c r="Q153" s="147"/>
      <c r="R153" s="147"/>
      <c r="S153" s="165"/>
      <c r="T153" s="165"/>
      <c r="U153" s="131"/>
      <c r="V153" s="99"/>
      <c r="W153" s="141"/>
      <c r="X153" s="141"/>
    </row>
    <row r="154" spans="1:24" ht="16.5" customHeight="1">
      <c r="A154" s="160" t="s">
        <v>104</v>
      </c>
      <c r="B154" s="163" t="s">
        <v>105</v>
      </c>
      <c r="C154" s="107" t="s">
        <v>106</v>
      </c>
      <c r="D154" s="74">
        <v>0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46">
        <v>0</v>
      </c>
      <c r="M154" s="46">
        <v>0</v>
      </c>
      <c r="N154" s="46">
        <v>0</v>
      </c>
      <c r="O154" s="46">
        <v>0</v>
      </c>
      <c r="P154" s="87">
        <f t="shared" si="5"/>
        <v>0</v>
      </c>
      <c r="Q154" s="150">
        <f>P154+P155+P156</f>
        <v>80</v>
      </c>
      <c r="R154" s="150">
        <f>SUM(Q154)</f>
        <v>80</v>
      </c>
      <c r="S154" s="166">
        <v>18</v>
      </c>
      <c r="T154" s="166">
        <v>0</v>
      </c>
      <c r="U154" s="132">
        <v>0</v>
      </c>
      <c r="V154" s="99"/>
      <c r="W154" s="137"/>
      <c r="X154" s="137"/>
    </row>
    <row r="155" spans="1:24" ht="16.5" customHeight="1">
      <c r="A155" s="161"/>
      <c r="B155" s="158"/>
      <c r="C155" s="108" t="s">
        <v>107</v>
      </c>
      <c r="D155" s="75">
        <f>16+64</f>
        <v>80</v>
      </c>
      <c r="E155" s="75">
        <v>0</v>
      </c>
      <c r="F155" s="75">
        <v>0</v>
      </c>
      <c r="G155" s="75">
        <v>0</v>
      </c>
      <c r="H155" s="75">
        <v>0</v>
      </c>
      <c r="I155" s="75">
        <v>0</v>
      </c>
      <c r="J155" s="75">
        <v>0</v>
      </c>
      <c r="K155" s="75">
        <v>0</v>
      </c>
      <c r="L155" s="30">
        <v>0</v>
      </c>
      <c r="M155" s="30">
        <v>0</v>
      </c>
      <c r="N155" s="30">
        <v>0</v>
      </c>
      <c r="O155" s="30">
        <v>0</v>
      </c>
      <c r="P155" s="88">
        <f t="shared" si="5"/>
        <v>80</v>
      </c>
      <c r="Q155" s="135"/>
      <c r="R155" s="135"/>
      <c r="S155" s="152"/>
      <c r="T155" s="152"/>
      <c r="U155" s="130"/>
      <c r="V155" s="99"/>
      <c r="W155" s="138"/>
      <c r="X155" s="138"/>
    </row>
    <row r="156" spans="1:24" ht="16.5" customHeight="1" thickBot="1">
      <c r="A156" s="162"/>
      <c r="B156" s="164"/>
      <c r="C156" s="109" t="s">
        <v>108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42">
        <v>0</v>
      </c>
      <c r="M156" s="42">
        <v>0</v>
      </c>
      <c r="N156" s="42">
        <v>0</v>
      </c>
      <c r="O156" s="42">
        <v>0</v>
      </c>
      <c r="P156" s="89">
        <f t="shared" si="5"/>
        <v>0</v>
      </c>
      <c r="Q156" s="147"/>
      <c r="R156" s="147"/>
      <c r="S156" s="165"/>
      <c r="T156" s="165"/>
      <c r="U156" s="131"/>
      <c r="V156" s="99"/>
      <c r="W156" s="141"/>
      <c r="X156" s="139"/>
    </row>
    <row r="157" spans="1:24" ht="16.5" customHeight="1">
      <c r="A157" s="154" t="s">
        <v>67</v>
      </c>
      <c r="B157" s="163" t="s">
        <v>88</v>
      </c>
      <c r="C157" s="107" t="s">
        <v>21</v>
      </c>
      <c r="D157" s="74">
        <v>0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  <c r="J157" s="127">
        <v>3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54">
        <f t="shared" si="5"/>
        <v>3</v>
      </c>
      <c r="Q157" s="150">
        <f>P157+P158+P159</f>
        <v>308</v>
      </c>
      <c r="R157" s="150">
        <f>SUM(Q157:Q162)</f>
        <v>659</v>
      </c>
      <c r="S157" s="166">
        <v>288</v>
      </c>
      <c r="T157" s="166">
        <v>869</v>
      </c>
      <c r="U157" s="132">
        <v>292</v>
      </c>
      <c r="V157" s="99"/>
      <c r="W157" s="137">
        <v>0</v>
      </c>
      <c r="X157" s="137">
        <v>250</v>
      </c>
    </row>
    <row r="158" spans="1:24" ht="16.5" customHeight="1">
      <c r="A158" s="155"/>
      <c r="B158" s="158"/>
      <c r="C158" s="108" t="s">
        <v>78</v>
      </c>
      <c r="D158" s="75">
        <v>36</v>
      </c>
      <c r="E158" s="75">
        <v>0</v>
      </c>
      <c r="F158" s="75">
        <v>20</v>
      </c>
      <c r="G158" s="75">
        <v>38</v>
      </c>
      <c r="H158" s="75">
        <v>0</v>
      </c>
      <c r="I158" s="75">
        <v>60</v>
      </c>
      <c r="J158" s="126">
        <v>83</v>
      </c>
      <c r="K158" s="30">
        <v>0</v>
      </c>
      <c r="L158" s="30">
        <v>20</v>
      </c>
      <c r="M158" s="30">
        <v>0</v>
      </c>
      <c r="N158" s="30">
        <v>0</v>
      </c>
      <c r="O158" s="32">
        <v>48</v>
      </c>
      <c r="P158" s="55">
        <f t="shared" si="5"/>
        <v>305</v>
      </c>
      <c r="Q158" s="135"/>
      <c r="R158" s="135"/>
      <c r="S158" s="152"/>
      <c r="T158" s="152"/>
      <c r="U158" s="130"/>
      <c r="V158" s="99"/>
      <c r="W158" s="138"/>
      <c r="X158" s="138"/>
    </row>
    <row r="159" spans="1:24" ht="16.5" customHeight="1">
      <c r="A159" s="155"/>
      <c r="B159" s="159"/>
      <c r="C159" s="109" t="s">
        <v>79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58">
        <f t="shared" si="5"/>
        <v>0</v>
      </c>
      <c r="Q159" s="136"/>
      <c r="R159" s="135"/>
      <c r="S159" s="153"/>
      <c r="T159" s="153"/>
      <c r="U159" s="133"/>
      <c r="V159" s="99"/>
      <c r="W159" s="139"/>
      <c r="X159" s="139"/>
    </row>
    <row r="160" spans="1:24" ht="13.5" customHeight="1">
      <c r="A160" s="155"/>
      <c r="B160" s="157" t="s">
        <v>89</v>
      </c>
      <c r="C160" s="110" t="s">
        <v>21</v>
      </c>
      <c r="D160" s="79">
        <v>0</v>
      </c>
      <c r="E160" s="79">
        <v>0</v>
      </c>
      <c r="F160" s="79">
        <v>0</v>
      </c>
      <c r="G160" s="79">
        <v>0</v>
      </c>
      <c r="H160" s="79">
        <v>0</v>
      </c>
      <c r="I160" s="79">
        <v>0</v>
      </c>
      <c r="J160" s="79">
        <v>0</v>
      </c>
      <c r="K160" s="79">
        <v>0</v>
      </c>
      <c r="L160" s="79">
        <v>0</v>
      </c>
      <c r="M160" s="79">
        <v>0</v>
      </c>
      <c r="N160" s="79">
        <v>0</v>
      </c>
      <c r="O160" s="79">
        <v>0</v>
      </c>
      <c r="P160" s="57">
        <f t="shared" si="5"/>
        <v>0</v>
      </c>
      <c r="Q160" s="134">
        <f>P160+P161+P162</f>
        <v>351</v>
      </c>
      <c r="R160" s="135"/>
      <c r="S160" s="151">
        <v>0</v>
      </c>
      <c r="T160" s="151">
        <v>1404</v>
      </c>
      <c r="U160" s="129">
        <v>737</v>
      </c>
      <c r="V160" s="99"/>
      <c r="W160" s="140">
        <v>254</v>
      </c>
      <c r="X160" s="140">
        <v>111</v>
      </c>
    </row>
    <row r="161" spans="1:24" ht="13.5" customHeight="1">
      <c r="A161" s="155"/>
      <c r="B161" s="158"/>
      <c r="C161" s="108" t="s">
        <v>78</v>
      </c>
      <c r="D161" s="75">
        <v>0</v>
      </c>
      <c r="E161" s="75">
        <v>0</v>
      </c>
      <c r="F161" s="75">
        <v>331</v>
      </c>
      <c r="G161" s="75">
        <v>20</v>
      </c>
      <c r="H161" s="75">
        <v>0</v>
      </c>
      <c r="I161" s="75">
        <v>0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55">
        <f t="shared" si="5"/>
        <v>351</v>
      </c>
      <c r="Q161" s="135"/>
      <c r="R161" s="135"/>
      <c r="S161" s="152"/>
      <c r="T161" s="152"/>
      <c r="U161" s="130"/>
      <c r="V161" s="99"/>
      <c r="W161" s="138"/>
      <c r="X161" s="138"/>
    </row>
    <row r="162" spans="1:24" ht="13.5" customHeight="1" thickBot="1">
      <c r="A162" s="156"/>
      <c r="B162" s="164"/>
      <c r="C162" s="113" t="s">
        <v>79</v>
      </c>
      <c r="D162" s="80">
        <v>0</v>
      </c>
      <c r="E162" s="80">
        <v>0</v>
      </c>
      <c r="F162" s="80">
        <v>0</v>
      </c>
      <c r="G162" s="80">
        <v>0</v>
      </c>
      <c r="H162" s="80">
        <v>0</v>
      </c>
      <c r="I162" s="80">
        <v>0</v>
      </c>
      <c r="J162" s="80">
        <v>0</v>
      </c>
      <c r="K162" s="80">
        <v>0</v>
      </c>
      <c r="L162" s="50">
        <v>0</v>
      </c>
      <c r="M162" s="51">
        <v>0</v>
      </c>
      <c r="N162" s="51">
        <v>0</v>
      </c>
      <c r="O162" s="51">
        <v>0</v>
      </c>
      <c r="P162" s="61">
        <f t="shared" si="5"/>
        <v>0</v>
      </c>
      <c r="Q162" s="147"/>
      <c r="R162" s="147"/>
      <c r="S162" s="165"/>
      <c r="T162" s="165"/>
      <c r="U162" s="131"/>
      <c r="V162" s="99"/>
      <c r="W162" s="141"/>
      <c r="X162" s="141"/>
    </row>
    <row r="163" spans="1:24" ht="16.5" customHeight="1">
      <c r="A163" s="154" t="s">
        <v>70</v>
      </c>
      <c r="B163" s="163" t="s">
        <v>90</v>
      </c>
      <c r="C163" s="107" t="s">
        <v>21</v>
      </c>
      <c r="D163" s="74">
        <v>0</v>
      </c>
      <c r="E163" s="74">
        <v>0</v>
      </c>
      <c r="F163" s="74">
        <v>0</v>
      </c>
      <c r="G163" s="74">
        <v>0</v>
      </c>
      <c r="H163" s="74">
        <v>0</v>
      </c>
      <c r="I163" s="74">
        <v>0</v>
      </c>
      <c r="J163" s="74">
        <v>0</v>
      </c>
      <c r="K163" s="26">
        <v>0</v>
      </c>
      <c r="L163" s="26">
        <v>0</v>
      </c>
      <c r="M163" s="27">
        <v>0</v>
      </c>
      <c r="N163" s="27">
        <v>0</v>
      </c>
      <c r="O163" s="27">
        <v>0</v>
      </c>
      <c r="P163" s="54">
        <f t="shared" si="5"/>
        <v>0</v>
      </c>
      <c r="Q163" s="150">
        <f>P163+P164+P165</f>
        <v>65</v>
      </c>
      <c r="R163" s="150">
        <f>SUM(Q163:Q171)</f>
        <v>280</v>
      </c>
      <c r="S163" s="166">
        <v>233</v>
      </c>
      <c r="T163" s="166">
        <v>534</v>
      </c>
      <c r="U163" s="132">
        <v>307</v>
      </c>
      <c r="V163" s="99"/>
      <c r="W163" s="137">
        <v>1276</v>
      </c>
      <c r="X163" s="137">
        <v>69</v>
      </c>
    </row>
    <row r="164" spans="1:24" ht="16.5" customHeight="1">
      <c r="A164" s="155"/>
      <c r="B164" s="158"/>
      <c r="C164" s="108" t="s">
        <v>78</v>
      </c>
      <c r="D164" s="75">
        <v>0</v>
      </c>
      <c r="E164" s="75">
        <v>0</v>
      </c>
      <c r="F164" s="75">
        <v>0</v>
      </c>
      <c r="G164" s="75">
        <v>11</v>
      </c>
      <c r="H164" s="75">
        <v>0</v>
      </c>
      <c r="I164" s="75">
        <v>0</v>
      </c>
      <c r="J164" s="75">
        <v>0</v>
      </c>
      <c r="K164" s="30">
        <v>1</v>
      </c>
      <c r="L164" s="30">
        <v>24</v>
      </c>
      <c r="M164" s="31">
        <v>0</v>
      </c>
      <c r="N164" s="31">
        <v>0</v>
      </c>
      <c r="O164" s="31">
        <v>29</v>
      </c>
      <c r="P164" s="55">
        <f t="shared" si="5"/>
        <v>65</v>
      </c>
      <c r="Q164" s="135"/>
      <c r="R164" s="135"/>
      <c r="S164" s="152"/>
      <c r="T164" s="152"/>
      <c r="U164" s="130"/>
      <c r="V164" s="99"/>
      <c r="W164" s="138"/>
      <c r="X164" s="138"/>
    </row>
    <row r="165" spans="1:24" ht="16.5" customHeight="1">
      <c r="A165" s="155"/>
      <c r="B165" s="159"/>
      <c r="C165" s="109" t="s">
        <v>79</v>
      </c>
      <c r="D165" s="78">
        <v>0</v>
      </c>
      <c r="E165" s="78">
        <v>0</v>
      </c>
      <c r="F165" s="78">
        <v>0</v>
      </c>
      <c r="G165" s="76">
        <v>0</v>
      </c>
      <c r="H165" s="76">
        <v>0</v>
      </c>
      <c r="I165" s="76">
        <v>0</v>
      </c>
      <c r="J165" s="76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58">
        <f t="shared" si="5"/>
        <v>0</v>
      </c>
      <c r="Q165" s="136"/>
      <c r="R165" s="135"/>
      <c r="S165" s="153"/>
      <c r="T165" s="153"/>
      <c r="U165" s="133"/>
      <c r="V165" s="99"/>
      <c r="W165" s="139"/>
      <c r="X165" s="139"/>
    </row>
    <row r="166" spans="1:24" ht="13.5" customHeight="1">
      <c r="A166" s="155"/>
      <c r="B166" s="157" t="s">
        <v>91</v>
      </c>
      <c r="C166" s="110" t="s">
        <v>21</v>
      </c>
      <c r="D166" s="79">
        <v>0</v>
      </c>
      <c r="E166" s="79">
        <v>0</v>
      </c>
      <c r="F166" s="79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2</v>
      </c>
      <c r="O166" s="38">
        <v>0</v>
      </c>
      <c r="P166" s="57">
        <f t="shared" si="5"/>
        <v>2</v>
      </c>
      <c r="Q166" s="134">
        <f>P166+P167+P168</f>
        <v>176</v>
      </c>
      <c r="R166" s="135"/>
      <c r="S166" s="151">
        <v>12</v>
      </c>
      <c r="T166" s="151">
        <v>497</v>
      </c>
      <c r="U166" s="129">
        <v>374</v>
      </c>
      <c r="V166" s="99"/>
      <c r="W166" s="140">
        <v>352</v>
      </c>
      <c r="X166" s="140">
        <v>54</v>
      </c>
    </row>
    <row r="167" spans="1:24" ht="13.5" customHeight="1">
      <c r="A167" s="155"/>
      <c r="B167" s="158"/>
      <c r="C167" s="108" t="s">
        <v>78</v>
      </c>
      <c r="D167" s="75">
        <v>0</v>
      </c>
      <c r="E167" s="75">
        <v>0</v>
      </c>
      <c r="F167" s="75">
        <v>0</v>
      </c>
      <c r="G167" s="30">
        <v>106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68</v>
      </c>
      <c r="O167" s="30">
        <v>0</v>
      </c>
      <c r="P167" s="55">
        <f t="shared" si="5"/>
        <v>174</v>
      </c>
      <c r="Q167" s="135"/>
      <c r="R167" s="135"/>
      <c r="S167" s="152"/>
      <c r="T167" s="152"/>
      <c r="U167" s="130"/>
      <c r="V167" s="99"/>
      <c r="W167" s="138"/>
      <c r="X167" s="138"/>
    </row>
    <row r="168" spans="1:24" ht="13.5" customHeight="1">
      <c r="A168" s="155"/>
      <c r="B168" s="159"/>
      <c r="C168" s="109" t="s">
        <v>79</v>
      </c>
      <c r="D168" s="78">
        <v>0</v>
      </c>
      <c r="E168" s="78">
        <v>0</v>
      </c>
      <c r="F168" s="78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58">
        <f t="shared" si="5"/>
        <v>0</v>
      </c>
      <c r="Q168" s="136"/>
      <c r="R168" s="135"/>
      <c r="S168" s="153"/>
      <c r="T168" s="153"/>
      <c r="U168" s="133"/>
      <c r="V168" s="99"/>
      <c r="W168" s="139"/>
      <c r="X168" s="139"/>
    </row>
    <row r="169" spans="1:24" ht="16.5" customHeight="1">
      <c r="A169" s="155"/>
      <c r="B169" s="157" t="s">
        <v>92</v>
      </c>
      <c r="C169" s="110" t="s">
        <v>21</v>
      </c>
      <c r="D169" s="79">
        <v>0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0</v>
      </c>
      <c r="P169" s="57">
        <f t="shared" si="5"/>
        <v>0</v>
      </c>
      <c r="Q169" s="134">
        <f>P169+P170+P171</f>
        <v>39</v>
      </c>
      <c r="R169" s="135"/>
      <c r="S169" s="151">
        <v>1072</v>
      </c>
      <c r="T169" s="151">
        <v>485</v>
      </c>
      <c r="U169" s="129">
        <v>1740</v>
      </c>
      <c r="V169" s="99"/>
      <c r="W169" s="140">
        <v>199</v>
      </c>
      <c r="X169" s="140">
        <v>267</v>
      </c>
    </row>
    <row r="170" spans="1:24" ht="16.5" customHeight="1">
      <c r="A170" s="155"/>
      <c r="B170" s="158"/>
      <c r="C170" s="108" t="s">
        <v>78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13</v>
      </c>
      <c r="J170" s="75">
        <v>0</v>
      </c>
      <c r="K170" s="75">
        <v>0</v>
      </c>
      <c r="L170" s="75">
        <v>0</v>
      </c>
      <c r="M170" s="75">
        <v>26</v>
      </c>
      <c r="N170" s="75">
        <v>0</v>
      </c>
      <c r="O170" s="32">
        <v>0</v>
      </c>
      <c r="P170" s="55">
        <f t="shared" si="5"/>
        <v>39</v>
      </c>
      <c r="Q170" s="135"/>
      <c r="R170" s="135"/>
      <c r="S170" s="152"/>
      <c r="T170" s="152"/>
      <c r="U170" s="130"/>
      <c r="V170" s="99"/>
      <c r="W170" s="138"/>
      <c r="X170" s="138"/>
    </row>
    <row r="171" spans="1:24" ht="16.5" customHeight="1" thickBot="1">
      <c r="A171" s="156"/>
      <c r="B171" s="164"/>
      <c r="C171" s="113" t="s">
        <v>79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80">
        <v>0</v>
      </c>
      <c r="K171" s="80">
        <v>0</v>
      </c>
      <c r="L171" s="80">
        <v>0</v>
      </c>
      <c r="M171" s="80">
        <v>0</v>
      </c>
      <c r="N171" s="80">
        <v>0</v>
      </c>
      <c r="O171" s="52">
        <v>0</v>
      </c>
      <c r="P171" s="61">
        <f t="shared" si="5"/>
        <v>0</v>
      </c>
      <c r="Q171" s="147"/>
      <c r="R171" s="147"/>
      <c r="S171" s="165"/>
      <c r="T171" s="165"/>
      <c r="U171" s="131"/>
      <c r="V171" s="99"/>
      <c r="W171" s="141"/>
      <c r="X171" s="141"/>
    </row>
    <row r="172" spans="1:24" ht="16.5" customHeight="1">
      <c r="A172" s="160" t="s">
        <v>74</v>
      </c>
      <c r="B172" s="163" t="s">
        <v>93</v>
      </c>
      <c r="C172" s="107" t="s">
        <v>21</v>
      </c>
      <c r="D172" s="74">
        <v>0</v>
      </c>
      <c r="E172" s="74">
        <v>0</v>
      </c>
      <c r="F172" s="74">
        <v>0</v>
      </c>
      <c r="G172" s="74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62">
        <v>0</v>
      </c>
      <c r="P172" s="59">
        <f t="shared" si="5"/>
        <v>0</v>
      </c>
      <c r="Q172" s="150">
        <f>P172+P173+P174</f>
        <v>551</v>
      </c>
      <c r="R172" s="150">
        <f>SUM(Q172)</f>
        <v>551</v>
      </c>
      <c r="S172" s="166">
        <v>21</v>
      </c>
      <c r="T172" s="166">
        <v>600</v>
      </c>
      <c r="U172" s="132">
        <v>0</v>
      </c>
      <c r="V172" s="99"/>
      <c r="W172" s="137">
        <v>62</v>
      </c>
      <c r="X172" s="137">
        <v>0</v>
      </c>
    </row>
    <row r="173" spans="1:24" ht="16.5" customHeight="1">
      <c r="A173" s="161"/>
      <c r="B173" s="158"/>
      <c r="C173" s="108" t="s">
        <v>78</v>
      </c>
      <c r="D173" s="75">
        <v>0</v>
      </c>
      <c r="E173" s="75">
        <v>32</v>
      </c>
      <c r="F173" s="75">
        <v>20</v>
      </c>
      <c r="G173" s="75">
        <v>0</v>
      </c>
      <c r="H173" s="30">
        <v>0</v>
      </c>
      <c r="I173" s="30">
        <v>39</v>
      </c>
      <c r="J173" s="30">
        <v>84</v>
      </c>
      <c r="K173" s="30">
        <v>0</v>
      </c>
      <c r="L173" s="30">
        <v>0</v>
      </c>
      <c r="M173" s="30">
        <v>143</v>
      </c>
      <c r="N173" s="30">
        <v>0</v>
      </c>
      <c r="O173" s="32">
        <v>233</v>
      </c>
      <c r="P173" s="55">
        <f t="shared" si="5"/>
        <v>551</v>
      </c>
      <c r="Q173" s="135"/>
      <c r="R173" s="135"/>
      <c r="S173" s="152"/>
      <c r="T173" s="152"/>
      <c r="U173" s="130"/>
      <c r="V173" s="99"/>
      <c r="W173" s="138"/>
      <c r="X173" s="138"/>
    </row>
    <row r="174" spans="1:24" ht="16.5" customHeight="1" thickBot="1">
      <c r="A174" s="162"/>
      <c r="B174" s="164"/>
      <c r="C174" s="113" t="s">
        <v>79</v>
      </c>
      <c r="D174" s="80">
        <v>0</v>
      </c>
      <c r="E174" s="80">
        <v>0</v>
      </c>
      <c r="F174" s="80">
        <v>0</v>
      </c>
      <c r="G174" s="8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2">
        <v>0</v>
      </c>
      <c r="P174" s="58">
        <f t="shared" si="5"/>
        <v>0</v>
      </c>
      <c r="Q174" s="147"/>
      <c r="R174" s="147"/>
      <c r="S174" s="165"/>
      <c r="T174" s="165"/>
      <c r="U174" s="131"/>
      <c r="V174" s="99"/>
      <c r="W174" s="141"/>
      <c r="X174" s="141"/>
    </row>
    <row r="175" spans="1:24" ht="24" customHeight="1" thickBot="1">
      <c r="A175" s="170" t="s">
        <v>102</v>
      </c>
      <c r="B175" s="171"/>
      <c r="C175" s="172"/>
      <c r="D175" s="65">
        <f>SUM(D121:D174)</f>
        <v>116</v>
      </c>
      <c r="E175" s="81">
        <f aca="true" t="shared" si="6" ref="E175:L175">SUM(E121:E174)</f>
        <v>52</v>
      </c>
      <c r="F175" s="81">
        <f t="shared" si="6"/>
        <v>459</v>
      </c>
      <c r="G175" s="81">
        <f t="shared" si="6"/>
        <v>295</v>
      </c>
      <c r="H175" s="82">
        <f t="shared" si="6"/>
        <v>56</v>
      </c>
      <c r="I175" s="81">
        <f t="shared" si="6"/>
        <v>165</v>
      </c>
      <c r="J175" s="81">
        <f>SUM(J121:J174)</f>
        <v>238</v>
      </c>
      <c r="K175" s="83">
        <f>SUM(K121:K174)</f>
        <v>17</v>
      </c>
      <c r="L175" s="83">
        <f t="shared" si="6"/>
        <v>1405</v>
      </c>
      <c r="M175" s="83">
        <f>SUM(M121:M174)</f>
        <v>273</v>
      </c>
      <c r="N175" s="83">
        <f>SUM(N121:N174)</f>
        <v>206</v>
      </c>
      <c r="O175" s="83">
        <f>SUM(O121:O174)</f>
        <v>387</v>
      </c>
      <c r="P175" s="70">
        <f>SUM(D175:O175)</f>
        <v>3669</v>
      </c>
      <c r="Q175" s="71">
        <f>SUM(Q121:Q174)</f>
        <v>3669</v>
      </c>
      <c r="R175" s="84">
        <f>SUM(R121:R174)</f>
        <v>3669</v>
      </c>
      <c r="S175" s="84">
        <v>3997</v>
      </c>
      <c r="T175" s="84">
        <f>SUM(T121:T174)</f>
        <v>7131</v>
      </c>
      <c r="U175" s="73">
        <f>SUM(U121:U174)</f>
        <v>5729</v>
      </c>
      <c r="V175" s="99"/>
      <c r="W175" s="72">
        <f>SUM(W121:W174)</f>
        <v>3450</v>
      </c>
      <c r="X175" s="72">
        <f>SUM(X121:X174)</f>
        <v>905</v>
      </c>
    </row>
    <row r="176" spans="1:24" s="3" customFormat="1" ht="16.5">
      <c r="A176" s="12"/>
      <c r="B176" s="12"/>
      <c r="C176" s="5"/>
      <c r="D176" s="18"/>
      <c r="E176" s="1"/>
      <c r="F176" s="1"/>
      <c r="G176" s="1"/>
      <c r="H176" s="1"/>
      <c r="I176" s="1"/>
      <c r="J176" s="1"/>
      <c r="K176" s="1"/>
      <c r="L176" s="1"/>
      <c r="M176" s="19"/>
      <c r="N176" s="1"/>
      <c r="O176" s="1"/>
      <c r="P176" s="1"/>
      <c r="Q176" s="1"/>
      <c r="R176" s="1"/>
      <c r="S176" s="1"/>
      <c r="T176" s="22"/>
      <c r="U176" s="22"/>
      <c r="V176" s="104"/>
      <c r="W176" s="13"/>
      <c r="X176" s="13"/>
    </row>
    <row r="177" spans="11:23" ht="16.5">
      <c r="K177" s="1"/>
      <c r="N177" s="1"/>
      <c r="O177" s="1"/>
      <c r="P177" s="1"/>
      <c r="Q177" s="1"/>
      <c r="R177" s="1"/>
      <c r="S177" s="1"/>
      <c r="W177" s="24"/>
    </row>
  </sheetData>
  <sheetProtection/>
  <mergeCells count="433">
    <mergeCell ref="A127:A132"/>
    <mergeCell ref="B127:B129"/>
    <mergeCell ref="Q127:Q129"/>
    <mergeCell ref="S127:S129"/>
    <mergeCell ref="T127:T129"/>
    <mergeCell ref="R127:R132"/>
    <mergeCell ref="S121:S123"/>
    <mergeCell ref="S124:S126"/>
    <mergeCell ref="T124:T126"/>
    <mergeCell ref="A1:U1"/>
    <mergeCell ref="A2:U2"/>
    <mergeCell ref="S56:S58"/>
    <mergeCell ref="S53:S55"/>
    <mergeCell ref="S20:S22"/>
    <mergeCell ref="K3:U3"/>
    <mergeCell ref="S41:S43"/>
    <mergeCell ref="S47:S49"/>
    <mergeCell ref="S50:S52"/>
    <mergeCell ref="S17:S19"/>
    <mergeCell ref="S29:S31"/>
    <mergeCell ref="S77:S79"/>
    <mergeCell ref="S71:S73"/>
    <mergeCell ref="S74:S76"/>
    <mergeCell ref="S65:S67"/>
    <mergeCell ref="S68:S70"/>
    <mergeCell ref="S148:S150"/>
    <mergeCell ref="S151:S153"/>
    <mergeCell ref="S157:S159"/>
    <mergeCell ref="S160:S162"/>
    <mergeCell ref="U130:U132"/>
    <mergeCell ref="S130:S132"/>
    <mergeCell ref="T130:T132"/>
    <mergeCell ref="U154:U156"/>
    <mergeCell ref="S154:S156"/>
    <mergeCell ref="S113:S115"/>
    <mergeCell ref="S169:S171"/>
    <mergeCell ref="S163:S165"/>
    <mergeCell ref="S166:S168"/>
    <mergeCell ref="S101:S103"/>
    <mergeCell ref="S86:S88"/>
    <mergeCell ref="S136:S138"/>
    <mergeCell ref="S139:S141"/>
    <mergeCell ref="S142:S144"/>
    <mergeCell ref="S145:S147"/>
    <mergeCell ref="S44:S46"/>
    <mergeCell ref="T77:T79"/>
    <mergeCell ref="T53:T55"/>
    <mergeCell ref="T56:T58"/>
    <mergeCell ref="T65:T67"/>
    <mergeCell ref="T113:T115"/>
    <mergeCell ref="T110:T112"/>
    <mergeCell ref="S89:S91"/>
    <mergeCell ref="S92:S94"/>
    <mergeCell ref="S83:S85"/>
    <mergeCell ref="S59:S61"/>
    <mergeCell ref="S104:S106"/>
    <mergeCell ref="T83:T85"/>
    <mergeCell ref="T74:T76"/>
    <mergeCell ref="S107:S109"/>
    <mergeCell ref="S80:S82"/>
    <mergeCell ref="A154:A156"/>
    <mergeCell ref="B154:B156"/>
    <mergeCell ref="U160:U162"/>
    <mergeCell ref="B163:B165"/>
    <mergeCell ref="U163:U165"/>
    <mergeCell ref="Q157:Q159"/>
    <mergeCell ref="T157:T159"/>
    <mergeCell ref="T160:T162"/>
    <mergeCell ref="T163:T165"/>
    <mergeCell ref="R157:R162"/>
    <mergeCell ref="W154:W156"/>
    <mergeCell ref="X160:X162"/>
    <mergeCell ref="A139:A150"/>
    <mergeCell ref="T154:T156"/>
    <mergeCell ref="B142:B144"/>
    <mergeCell ref="Q139:Q141"/>
    <mergeCell ref="U151:U153"/>
    <mergeCell ref="Q151:Q153"/>
    <mergeCell ref="R151:R153"/>
    <mergeCell ref="A151:A153"/>
    <mergeCell ref="X169:X171"/>
    <mergeCell ref="X163:X165"/>
    <mergeCell ref="X145:X147"/>
    <mergeCell ref="X166:X168"/>
    <mergeCell ref="X157:X159"/>
    <mergeCell ref="W163:W165"/>
    <mergeCell ref="X154:X156"/>
    <mergeCell ref="W151:W153"/>
    <mergeCell ref="W157:W159"/>
    <mergeCell ref="W160:W162"/>
    <mergeCell ref="X113:X115"/>
    <mergeCell ref="X121:X123"/>
    <mergeCell ref="X124:X126"/>
    <mergeCell ref="X133:X135"/>
    <mergeCell ref="X110:X112"/>
    <mergeCell ref="X172:X174"/>
    <mergeCell ref="X139:X141"/>
    <mergeCell ref="X142:X144"/>
    <mergeCell ref="X148:X150"/>
    <mergeCell ref="X151:X153"/>
    <mergeCell ref="X136:X138"/>
    <mergeCell ref="X101:X103"/>
    <mergeCell ref="X104:X106"/>
    <mergeCell ref="X44:X46"/>
    <mergeCell ref="X47:X49"/>
    <mergeCell ref="X50:X52"/>
    <mergeCell ref="X53:X55"/>
    <mergeCell ref="X59:X61"/>
    <mergeCell ref="X65:X67"/>
    <mergeCell ref="X62:X64"/>
    <mergeCell ref="X77:X79"/>
    <mergeCell ref="X80:X82"/>
    <mergeCell ref="X83:X85"/>
    <mergeCell ref="X86:X88"/>
    <mergeCell ref="X89:X91"/>
    <mergeCell ref="X107:X109"/>
    <mergeCell ref="X98:X100"/>
    <mergeCell ref="X92:X94"/>
    <mergeCell ref="X95:X97"/>
    <mergeCell ref="X5:X7"/>
    <mergeCell ref="X8:X10"/>
    <mergeCell ref="X11:X13"/>
    <mergeCell ref="X14:X16"/>
    <mergeCell ref="X56:X58"/>
    <mergeCell ref="X38:X40"/>
    <mergeCell ref="X41:X43"/>
    <mergeCell ref="X29:X31"/>
    <mergeCell ref="X68:X70"/>
    <mergeCell ref="X71:X73"/>
    <mergeCell ref="X74:X76"/>
    <mergeCell ref="T68:T70"/>
    <mergeCell ref="X17:X19"/>
    <mergeCell ref="X35:X37"/>
    <mergeCell ref="X20:X22"/>
    <mergeCell ref="X23:X25"/>
    <mergeCell ref="X32:X34"/>
    <mergeCell ref="X26:X28"/>
    <mergeCell ref="W20:W22"/>
    <mergeCell ref="W23:W25"/>
    <mergeCell ref="W26:W28"/>
    <mergeCell ref="W17:W19"/>
    <mergeCell ref="T23:T25"/>
    <mergeCell ref="T26:T28"/>
    <mergeCell ref="T136:T138"/>
    <mergeCell ref="T139:T141"/>
    <mergeCell ref="T142:T144"/>
    <mergeCell ref="T148:T150"/>
    <mergeCell ref="W65:W67"/>
    <mergeCell ref="W68:W70"/>
    <mergeCell ref="W71:W73"/>
    <mergeCell ref="W80:W82"/>
    <mergeCell ref="T121:T123"/>
    <mergeCell ref="U127:U129"/>
    <mergeCell ref="B32:B34"/>
    <mergeCell ref="T35:T37"/>
    <mergeCell ref="T38:T40"/>
    <mergeCell ref="B38:B40"/>
    <mergeCell ref="S35:S37"/>
    <mergeCell ref="W29:W31"/>
    <mergeCell ref="S32:S34"/>
    <mergeCell ref="S38:S40"/>
    <mergeCell ref="U53:U55"/>
    <mergeCell ref="T80:T82"/>
    <mergeCell ref="U62:U64"/>
    <mergeCell ref="W77:W79"/>
    <mergeCell ref="W74:W76"/>
    <mergeCell ref="U68:U70"/>
    <mergeCell ref="T47:T49"/>
    <mergeCell ref="B35:B37"/>
    <mergeCell ref="T32:T34"/>
    <mergeCell ref="W41:W43"/>
    <mergeCell ref="W53:W55"/>
    <mergeCell ref="W56:W58"/>
    <mergeCell ref="W44:W46"/>
    <mergeCell ref="W47:W49"/>
    <mergeCell ref="U32:U34"/>
    <mergeCell ref="W32:W34"/>
    <mergeCell ref="W62:W64"/>
    <mergeCell ref="U41:U43"/>
    <mergeCell ref="Q71:Q73"/>
    <mergeCell ref="T59:T61"/>
    <mergeCell ref="T62:T64"/>
    <mergeCell ref="T41:T43"/>
    <mergeCell ref="T71:T73"/>
    <mergeCell ref="T50:T52"/>
    <mergeCell ref="Q41:Q43"/>
    <mergeCell ref="R41:R49"/>
    <mergeCell ref="W98:W100"/>
    <mergeCell ref="W101:W103"/>
    <mergeCell ref="W92:W94"/>
    <mergeCell ref="T89:T91"/>
    <mergeCell ref="T86:T88"/>
    <mergeCell ref="T92:T94"/>
    <mergeCell ref="W95:W97"/>
    <mergeCell ref="W38:W40"/>
    <mergeCell ref="W50:W52"/>
    <mergeCell ref="W59:W61"/>
    <mergeCell ref="T133:T135"/>
    <mergeCell ref="U56:U58"/>
    <mergeCell ref="U50:U52"/>
    <mergeCell ref="U44:U46"/>
    <mergeCell ref="T44:T46"/>
    <mergeCell ref="U47:U49"/>
    <mergeCell ref="T95:T97"/>
    <mergeCell ref="W107:W109"/>
    <mergeCell ref="U133:U135"/>
    <mergeCell ref="W133:W135"/>
    <mergeCell ref="W136:W138"/>
    <mergeCell ref="A3:D3"/>
    <mergeCell ref="A4:B4"/>
    <mergeCell ref="A5:A13"/>
    <mergeCell ref="W11:W13"/>
    <mergeCell ref="W5:W7"/>
    <mergeCell ref="W35:W37"/>
    <mergeCell ref="W8:W10"/>
    <mergeCell ref="Q4:R4"/>
    <mergeCell ref="Q11:Q13"/>
    <mergeCell ref="T11:T13"/>
    <mergeCell ref="T5:T7"/>
    <mergeCell ref="T8:T10"/>
    <mergeCell ref="S5:S7"/>
    <mergeCell ref="S8:S10"/>
    <mergeCell ref="S11:S13"/>
    <mergeCell ref="W14:W16"/>
    <mergeCell ref="B5:B7"/>
    <mergeCell ref="U5:U7"/>
    <mergeCell ref="B11:B13"/>
    <mergeCell ref="U11:U13"/>
    <mergeCell ref="B8:B10"/>
    <mergeCell ref="U8:U10"/>
    <mergeCell ref="Q5:Q7"/>
    <mergeCell ref="R5:R13"/>
    <mergeCell ref="Q8:Q10"/>
    <mergeCell ref="A14:A22"/>
    <mergeCell ref="B14:B16"/>
    <mergeCell ref="U14:U16"/>
    <mergeCell ref="B17:B19"/>
    <mergeCell ref="U17:U19"/>
    <mergeCell ref="B20:B22"/>
    <mergeCell ref="U20:U22"/>
    <mergeCell ref="S14:S16"/>
    <mergeCell ref="Q14:Q16"/>
    <mergeCell ref="Q20:Q22"/>
    <mergeCell ref="A23:A40"/>
    <mergeCell ref="B23:B25"/>
    <mergeCell ref="U23:U25"/>
    <mergeCell ref="B29:B31"/>
    <mergeCell ref="U29:U31"/>
    <mergeCell ref="B26:B28"/>
    <mergeCell ref="U26:U28"/>
    <mergeCell ref="U35:U37"/>
    <mergeCell ref="U38:U40"/>
    <mergeCell ref="Q35:Q37"/>
    <mergeCell ref="T29:T31"/>
    <mergeCell ref="T14:T16"/>
    <mergeCell ref="R14:R22"/>
    <mergeCell ref="Q17:Q19"/>
    <mergeCell ref="S23:S25"/>
    <mergeCell ref="S26:S28"/>
    <mergeCell ref="T17:T19"/>
    <mergeCell ref="T20:T22"/>
    <mergeCell ref="A50:A64"/>
    <mergeCell ref="B50:B52"/>
    <mergeCell ref="B59:B61"/>
    <mergeCell ref="A41:A49"/>
    <mergeCell ref="B41:B43"/>
    <mergeCell ref="B47:B49"/>
    <mergeCell ref="B44:B46"/>
    <mergeCell ref="B56:B58"/>
    <mergeCell ref="B53:B55"/>
    <mergeCell ref="B62:B64"/>
    <mergeCell ref="U77:U79"/>
    <mergeCell ref="B65:B67"/>
    <mergeCell ref="U65:U67"/>
    <mergeCell ref="Q65:Q67"/>
    <mergeCell ref="U71:U73"/>
    <mergeCell ref="U74:U76"/>
    <mergeCell ref="B68:B70"/>
    <mergeCell ref="Q62:Q64"/>
    <mergeCell ref="S62:S64"/>
    <mergeCell ref="A65:A76"/>
    <mergeCell ref="R65:R76"/>
    <mergeCell ref="Q68:Q70"/>
    <mergeCell ref="B71:B73"/>
    <mergeCell ref="B74:B76"/>
    <mergeCell ref="Q74:Q76"/>
    <mergeCell ref="U101:U103"/>
    <mergeCell ref="Q104:Q106"/>
    <mergeCell ref="R104:R112"/>
    <mergeCell ref="U107:U109"/>
    <mergeCell ref="U110:U112"/>
    <mergeCell ref="A77:A79"/>
    <mergeCell ref="B77:B79"/>
    <mergeCell ref="Q77:Q79"/>
    <mergeCell ref="R77:R79"/>
    <mergeCell ref="S110:S112"/>
    <mergeCell ref="B86:B88"/>
    <mergeCell ref="U86:U88"/>
    <mergeCell ref="B92:B94"/>
    <mergeCell ref="U92:U94"/>
    <mergeCell ref="B89:B91"/>
    <mergeCell ref="R80:R97"/>
    <mergeCell ref="Q83:Q85"/>
    <mergeCell ref="Q86:Q88"/>
    <mergeCell ref="Q89:Q91"/>
    <mergeCell ref="Q92:Q94"/>
    <mergeCell ref="A80:A97"/>
    <mergeCell ref="B80:B82"/>
    <mergeCell ref="U80:U82"/>
    <mergeCell ref="B83:B85"/>
    <mergeCell ref="U83:U85"/>
    <mergeCell ref="U89:U91"/>
    <mergeCell ref="U95:U97"/>
    <mergeCell ref="B95:B97"/>
    <mergeCell ref="S95:S97"/>
    <mergeCell ref="Q80:Q82"/>
    <mergeCell ref="A119:E119"/>
    <mergeCell ref="T107:T109"/>
    <mergeCell ref="R98:R103"/>
    <mergeCell ref="Q101:Q103"/>
    <mergeCell ref="S98:S100"/>
    <mergeCell ref="B110:B112"/>
    <mergeCell ref="A116:C116"/>
    <mergeCell ref="T101:T103"/>
    <mergeCell ref="T104:T106"/>
    <mergeCell ref="T98:T100"/>
    <mergeCell ref="B130:B132"/>
    <mergeCell ref="B101:B103"/>
    <mergeCell ref="B104:B106"/>
    <mergeCell ref="U98:U100"/>
    <mergeCell ref="U104:U106"/>
    <mergeCell ref="R113:R115"/>
    <mergeCell ref="B124:B126"/>
    <mergeCell ref="Q124:Q126"/>
    <mergeCell ref="U121:U123"/>
    <mergeCell ref="A98:A103"/>
    <mergeCell ref="B98:B100"/>
    <mergeCell ref="A113:A115"/>
    <mergeCell ref="Q113:Q115"/>
    <mergeCell ref="A104:A112"/>
    <mergeCell ref="Q98:Q100"/>
    <mergeCell ref="B113:B115"/>
    <mergeCell ref="B107:B109"/>
    <mergeCell ref="Q107:Q109"/>
    <mergeCell ref="Q110:Q112"/>
    <mergeCell ref="A120:B120"/>
    <mergeCell ref="B136:B138"/>
    <mergeCell ref="B139:B141"/>
    <mergeCell ref="B148:B150"/>
    <mergeCell ref="B145:B147"/>
    <mergeCell ref="R133:R138"/>
    <mergeCell ref="R121:R126"/>
    <mergeCell ref="A121:A126"/>
    <mergeCell ref="B121:B123"/>
    <mergeCell ref="Q121:Q123"/>
    <mergeCell ref="A175:C175"/>
    <mergeCell ref="A157:A162"/>
    <mergeCell ref="B157:B159"/>
    <mergeCell ref="U157:U159"/>
    <mergeCell ref="B169:B171"/>
    <mergeCell ref="U169:U171"/>
    <mergeCell ref="B160:B162"/>
    <mergeCell ref="T172:T174"/>
    <mergeCell ref="Q160:Q162"/>
    <mergeCell ref="S172:S174"/>
    <mergeCell ref="T169:T171"/>
    <mergeCell ref="T151:T153"/>
    <mergeCell ref="T166:T168"/>
    <mergeCell ref="W145:W147"/>
    <mergeCell ref="S133:S135"/>
    <mergeCell ref="A133:A138"/>
    <mergeCell ref="B151:B153"/>
    <mergeCell ref="B133:B135"/>
    <mergeCell ref="Q133:Q135"/>
    <mergeCell ref="W148:W150"/>
    <mergeCell ref="A163:A171"/>
    <mergeCell ref="W166:W168"/>
    <mergeCell ref="B166:B168"/>
    <mergeCell ref="U166:U168"/>
    <mergeCell ref="Q163:Q165"/>
    <mergeCell ref="A172:A174"/>
    <mergeCell ref="B172:B174"/>
    <mergeCell ref="U172:U174"/>
    <mergeCell ref="Q172:Q174"/>
    <mergeCell ref="R172:R174"/>
    <mergeCell ref="T145:T147"/>
    <mergeCell ref="U145:U147"/>
    <mergeCell ref="Q145:Q147"/>
    <mergeCell ref="Q148:Q150"/>
    <mergeCell ref="R139:R150"/>
    <mergeCell ref="W172:W174"/>
    <mergeCell ref="R163:R171"/>
    <mergeCell ref="Q169:Q171"/>
    <mergeCell ref="Q166:Q168"/>
    <mergeCell ref="W169:W171"/>
    <mergeCell ref="Q154:Q156"/>
    <mergeCell ref="R154:R156"/>
    <mergeCell ref="Q136:Q138"/>
    <mergeCell ref="Q142:Q144"/>
    <mergeCell ref="Q23:Q25"/>
    <mergeCell ref="R23:R40"/>
    <mergeCell ref="Q26:Q28"/>
    <mergeCell ref="Q29:Q31"/>
    <mergeCell ref="Q32:Q34"/>
    <mergeCell ref="Q44:Q46"/>
    <mergeCell ref="Q38:Q40"/>
    <mergeCell ref="AD92:AD93"/>
    <mergeCell ref="W83:W85"/>
    <mergeCell ref="W86:W88"/>
    <mergeCell ref="W89:W91"/>
    <mergeCell ref="Q47:Q49"/>
    <mergeCell ref="Q50:Q52"/>
    <mergeCell ref="R50:R64"/>
    <mergeCell ref="Q53:Q55"/>
    <mergeCell ref="U59:U61"/>
    <mergeCell ref="U148:U150"/>
    <mergeCell ref="W110:W112"/>
    <mergeCell ref="W113:W115"/>
    <mergeCell ref="U113:U115"/>
    <mergeCell ref="W124:W126"/>
    <mergeCell ref="W121:W123"/>
    <mergeCell ref="U142:U144"/>
    <mergeCell ref="U136:U138"/>
    <mergeCell ref="U124:U126"/>
    <mergeCell ref="U139:U141"/>
    <mergeCell ref="Q56:Q58"/>
    <mergeCell ref="Q59:Q61"/>
    <mergeCell ref="W139:W141"/>
    <mergeCell ref="W142:W144"/>
    <mergeCell ref="Q120:R120"/>
    <mergeCell ref="Q130:Q132"/>
    <mergeCell ref="W104:W106"/>
    <mergeCell ref="Q95:Q97"/>
  </mergeCells>
  <printOptions/>
  <pageMargins left="0.31496062992125984" right="0.15748031496062992" top="0.3937007874015748" bottom="0.4330708661417323" header="0" footer="0.15748031496062992"/>
  <pageSetup horizontalDpi="600" verticalDpi="600" orientation="portrait" paperSize="9" scale="95" r:id="rId1"/>
  <headerFooter alignWithMargins="0">
    <oddFooter>&amp;C&amp;"微軟正黑體,標準"&amp;8  &amp;P/ &amp;N</oddFooter>
  </headerFooter>
  <rowBreaks count="3" manualBreakCount="3">
    <brk id="49" max="255" man="1"/>
    <brk id="97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XP-PC</dc:creator>
  <cp:keywords/>
  <dc:description/>
  <cp:lastModifiedBy>WIN 7</cp:lastModifiedBy>
  <cp:lastPrinted>2018-01-03T01:53:02Z</cp:lastPrinted>
  <dcterms:created xsi:type="dcterms:W3CDTF">2013-04-03T01:12:51Z</dcterms:created>
  <dcterms:modified xsi:type="dcterms:W3CDTF">2018-01-03T01:56:22Z</dcterms:modified>
  <cp:category/>
  <cp:version/>
  <cp:contentType/>
  <cp:contentStatus/>
</cp:coreProperties>
</file>