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465" windowWidth="10485" windowHeight="8760" tabRatio="525" activeTab="0"/>
  </bookViews>
  <sheets>
    <sheet name="107大台南37區戶數彙整表 (A4版)" sheetId="1" r:id="rId1"/>
    <sheet name="106大台南37區戶數彙整表 (A4版)" sheetId="2" r:id="rId2"/>
    <sheet name="Sheet1" sheetId="3" r:id="rId3"/>
  </sheets>
  <definedNames>
    <definedName name="_xlnm.Print_Area" localSheetId="1">'106大台南37區戶數彙整表 (A4版)'!$A$1:$U$175</definedName>
    <definedName name="_xlnm.Print_Area" localSheetId="0">'107大台南37區戶數彙整表 (A4版)'!$A$1:$U$178</definedName>
    <definedName name="_xlnm.Print_Titles" localSheetId="1">'106大台南37區戶數彙整表 (A4版)'!$A:$W,'106大台南37區戶數彙整表 (A4版)'!$4:$4</definedName>
    <definedName name="_xlnm.Print_Titles" localSheetId="0">'107大台南37區戶數彙整表 (A4版)'!$A:$X,'107大台南37區戶數彙整表 (A4版)'!$4:$4</definedName>
  </definedNames>
  <calcPr fullCalcOnLoad="1"/>
</workbook>
</file>

<file path=xl/sharedStrings.xml><?xml version="1.0" encoding="utf-8"?>
<sst xmlns="http://schemas.openxmlformats.org/spreadsheetml/2006/main" count="584" uniqueCount="128">
  <si>
    <t>產品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</si>
  <si>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</si>
  <si>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</si>
  <si>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</si>
  <si>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</si>
  <si>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</si>
  <si>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</si>
  <si>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</si>
  <si>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</si>
  <si>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</si>
  <si>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</si>
  <si>
    <t>小計</t>
  </si>
  <si>
    <t>101年</t>
  </si>
  <si>
    <t>行政區</t>
  </si>
  <si>
    <t>102年</t>
  </si>
  <si>
    <t>103年</t>
  </si>
  <si>
    <t>五月</t>
  </si>
  <si>
    <t>十二月</t>
  </si>
  <si>
    <t>104年</t>
  </si>
  <si>
    <t>鹽
水
地
政</t>
  </si>
  <si>
    <t>新
營
區</t>
  </si>
  <si>
    <t>店面</t>
  </si>
  <si>
    <t>產品</t>
  </si>
  <si>
    <t>一月</t>
  </si>
  <si>
    <t>四月</t>
  </si>
  <si>
    <t>五月</t>
  </si>
  <si>
    <t>六月</t>
  </si>
  <si>
    <t>七月</t>
  </si>
  <si>
    <t>八月</t>
  </si>
  <si>
    <t>九月</t>
  </si>
  <si>
    <t>鹽
水
地
政</t>
  </si>
  <si>
    <t>新
營
區</t>
  </si>
  <si>
    <t>店面</t>
  </si>
  <si>
    <t>住宅</t>
  </si>
  <si>
    <t>其他</t>
  </si>
  <si>
    <t>鹽
水
區</t>
  </si>
  <si>
    <t>柳
營
區</t>
  </si>
  <si>
    <t>白
河
地
政</t>
  </si>
  <si>
    <t>東
山
區</t>
  </si>
  <si>
    <t>白
河
區</t>
  </si>
  <si>
    <t>後
壁
區</t>
  </si>
  <si>
    <t>新
化
地
政</t>
  </si>
  <si>
    <t>新
化
區</t>
  </si>
  <si>
    <t>善
化
區</t>
  </si>
  <si>
    <t>玉
井
區</t>
  </si>
  <si>
    <t>楠
西
區</t>
  </si>
  <si>
    <t>南
化
區</t>
  </si>
  <si>
    <t>麻
豆
地
政</t>
  </si>
  <si>
    <t>麻
豆
區</t>
  </si>
  <si>
    <t>官
田
區</t>
  </si>
  <si>
    <t>下
營
區</t>
  </si>
  <si>
    <t>六
甲
區</t>
  </si>
  <si>
    <t>大
內
區</t>
  </si>
  <si>
    <t>歸
仁
地
政</t>
  </si>
  <si>
    <t>仁
德
區</t>
  </si>
  <si>
    <t>歸
仁
區</t>
  </si>
  <si>
    <t>關
廟
區</t>
  </si>
  <si>
    <t>龍
崎
鄉</t>
  </si>
  <si>
    <t>永
康
地
政</t>
  </si>
  <si>
    <t>永
康
區</t>
  </si>
  <si>
    <t>佳
里
地
政</t>
  </si>
  <si>
    <t>佳
里
區</t>
  </si>
  <si>
    <t>將
軍
區</t>
  </si>
  <si>
    <t>西
港
區</t>
  </si>
  <si>
    <t>學
甲
區</t>
  </si>
  <si>
    <t>七
股
區</t>
  </si>
  <si>
    <t>北
門
區</t>
  </si>
  <si>
    <t>東
南
地
政</t>
  </si>
  <si>
    <t>東
區</t>
  </si>
  <si>
    <t>南
區</t>
  </si>
  <si>
    <t>台
南
地
政</t>
  </si>
  <si>
    <t>北
區</t>
  </si>
  <si>
    <t>中
西
區</t>
  </si>
  <si>
    <t>安
平
區</t>
  </si>
  <si>
    <t>安
南
地
政</t>
  </si>
  <si>
    <t>安
南
區</t>
  </si>
  <si>
    <t>產品區分：大樓/公寓</t>
  </si>
  <si>
    <t>小計</t>
  </si>
  <si>
    <t>住宅</t>
  </si>
  <si>
    <t>其他</t>
  </si>
  <si>
    <t>鹽
水
區</t>
  </si>
  <si>
    <t>仁
德
區</t>
  </si>
  <si>
    <t>歸仁
區</t>
  </si>
  <si>
    <t>新
化
地
政</t>
  </si>
  <si>
    <t>善
化
區</t>
  </si>
  <si>
    <t>新
市
區</t>
  </si>
  <si>
    <t>永
康
地
政</t>
  </si>
  <si>
    <t>永
康
區</t>
  </si>
  <si>
    <t>東
區</t>
  </si>
  <si>
    <t>南
區</t>
  </si>
  <si>
    <t>北
區</t>
  </si>
  <si>
    <t>中
西
區</t>
  </si>
  <si>
    <t>安
平
區</t>
  </si>
  <si>
    <t>安
南
區</t>
  </si>
  <si>
    <t>其他</t>
  </si>
  <si>
    <t>新
市
區</t>
  </si>
  <si>
    <t>安
定
區</t>
  </si>
  <si>
    <t>左
鎮
區</t>
  </si>
  <si>
    <t>山
上
區</t>
  </si>
  <si>
    <t>玉
井
地
政</t>
  </si>
  <si>
    <t>店面</t>
  </si>
  <si>
    <t>安
定
區</t>
  </si>
  <si>
    <t>大樓/公寓合計</t>
  </si>
  <si>
    <t>透天 合計</t>
  </si>
  <si>
    <t>佳
里
地
政</t>
  </si>
  <si>
    <t>佳
里
區</t>
  </si>
  <si>
    <t>店面</t>
  </si>
  <si>
    <t>住宅</t>
  </si>
  <si>
    <t>其他</t>
  </si>
  <si>
    <t>105年</t>
  </si>
  <si>
    <t>106年合計</t>
  </si>
  <si>
    <t>一月</t>
  </si>
  <si>
    <t>臺南市不動產開發商業同業公會</t>
  </si>
  <si>
    <t>資料來源- 臺南市不動產開發公會/臺南市大台南不動產開發公會</t>
  </si>
  <si>
    <t>產品區分：透天</t>
  </si>
  <si>
    <t>麻
豆
地
政</t>
  </si>
  <si>
    <t>麻豆區</t>
  </si>
  <si>
    <t>店面</t>
  </si>
  <si>
    <t>住宅</t>
  </si>
  <si>
    <t>其他</t>
  </si>
  <si>
    <t>官
田
區</t>
  </si>
  <si>
    <t>大台南市(37區) 107年度申報開工戶數-彙整統計</t>
  </si>
  <si>
    <t>大台南市(37區) 107年度申報開工戶數-彙整統計</t>
  </si>
  <si>
    <t>107年合計</t>
  </si>
  <si>
    <t>106年</t>
  </si>
  <si>
    <t>106年</t>
  </si>
  <si>
    <t>關廟區</t>
  </si>
  <si>
    <t>其他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</si>
</sst>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Cambria"/>
      <family val="1"/>
    </font>
    <font>
      <sz val="9"/>
      <name val="Cambria"/>
      <family val="1"/>
    </font>
    <font>
      <sz val="8"/>
      <color indexed="10"/>
      <name val="標楷體"/>
      <family val="4"/>
    </font>
    <font>
      <sz val="10"/>
      <color indexed="4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0"/>
      <color indexed="53"/>
      <name val="標楷體"/>
      <family val="4"/>
    </font>
    <font>
      <sz val="12"/>
      <color indexed="53"/>
      <name val="標楷體"/>
      <family val="4"/>
    </font>
    <font>
      <sz val="10"/>
      <color indexed="10"/>
      <name val="Cambria"/>
      <family val="1"/>
    </font>
    <font>
      <sz val="8"/>
      <color indexed="53"/>
      <name val="標楷體"/>
      <family val="4"/>
    </font>
    <font>
      <b/>
      <sz val="14"/>
      <color indexed="60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hair"/>
    </border>
    <border>
      <left>
        <color indexed="63"/>
      </left>
      <right style="medium">
        <color indexed="55"/>
      </right>
      <top style="hair"/>
      <bottom style="hair"/>
    </border>
    <border>
      <left>
        <color indexed="63"/>
      </left>
      <right style="medium">
        <color indexed="55"/>
      </right>
      <top style="hair"/>
      <bottom>
        <color indexed="63"/>
      </bottom>
    </border>
    <border>
      <left>
        <color indexed="63"/>
      </left>
      <right style="medium">
        <color indexed="55"/>
      </right>
      <top style="thin"/>
      <bottom style="hair"/>
    </border>
    <border>
      <left>
        <color indexed="63"/>
      </left>
      <right style="medium">
        <color indexed="55"/>
      </right>
      <top style="hair"/>
      <bottom style="thin"/>
    </border>
    <border>
      <left>
        <color indexed="63"/>
      </left>
      <right style="medium">
        <color indexed="55"/>
      </right>
      <top>
        <color indexed="63"/>
      </top>
      <bottom style="hair"/>
    </border>
    <border>
      <left>
        <color indexed="63"/>
      </left>
      <right style="medium">
        <color indexed="55"/>
      </right>
      <top style="hair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>
        <color indexed="55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3" fillId="32" borderId="77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left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left" vertical="center"/>
    </xf>
    <xf numFmtId="0" fontId="3" fillId="0" borderId="121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/>
    </xf>
    <xf numFmtId="0" fontId="8" fillId="0" borderId="10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"/>
  <sheetViews>
    <sheetView showGridLines="0" tabSelected="1" zoomScale="107" zoomScaleNormal="107" zoomScaleSheetLayoutView="184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5" sqref="O25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8" width="4.875" style="9" customWidth="1"/>
    <col min="19" max="20" width="4.875" style="1" customWidth="1"/>
    <col min="21" max="21" width="4.50390625" style="22" customWidth="1"/>
    <col min="22" max="22" width="4.50390625" style="104" customWidth="1"/>
    <col min="23" max="23" width="4.875" style="23" customWidth="1"/>
    <col min="24" max="24" width="5.625" style="17" customWidth="1"/>
    <col min="25" max="25" width="6.375" style="17" customWidth="1"/>
    <col min="26" max="16384" width="9.00390625" style="2" customWidth="1"/>
  </cols>
  <sheetData>
    <row r="1" spans="1:25" ht="22.5" customHeight="1">
      <c r="A1" s="222" t="s">
        <v>112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102"/>
      <c r="W1" s="102"/>
      <c r="X1" s="100"/>
      <c r="Y1" s="2"/>
    </row>
    <row r="2" spans="1:25" ht="20.25" customHeight="1">
      <c r="A2" s="223" t="s">
        <v>121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103"/>
      <c r="W2" s="103"/>
      <c r="X2" s="101"/>
      <c r="Y2" s="2"/>
    </row>
    <row r="3" spans="1:25" ht="18.75" customHeight="1" thickBot="1">
      <c r="A3" s="216" t="s">
        <v>114</v>
      </c>
      <c r="B3" s="216"/>
      <c r="C3" s="216"/>
      <c r="D3" s="216"/>
      <c r="J3" s="3"/>
      <c r="K3" s="224" t="s">
        <v>113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103"/>
      <c r="W3" s="103"/>
      <c r="X3" s="105"/>
      <c r="Y3" s="2"/>
    </row>
    <row r="4" spans="1:25" ht="18" customHeight="1" thickBot="1">
      <c r="A4" s="212" t="s">
        <v>13</v>
      </c>
      <c r="B4" s="194"/>
      <c r="C4" s="114" t="s">
        <v>0</v>
      </c>
      <c r="D4" s="115" t="s">
        <v>111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193" t="s">
        <v>123</v>
      </c>
      <c r="R4" s="194"/>
      <c r="S4" s="151" t="s">
        <v>125</v>
      </c>
      <c r="T4" s="152" t="s">
        <v>109</v>
      </c>
      <c r="U4" s="152" t="s">
        <v>18</v>
      </c>
      <c r="V4" s="103"/>
      <c r="W4" s="133" t="s">
        <v>15</v>
      </c>
      <c r="X4" s="25" t="s">
        <v>14</v>
      </c>
      <c r="Y4" s="25" t="s">
        <v>12</v>
      </c>
    </row>
    <row r="5" spans="1:25" ht="16.5" customHeight="1">
      <c r="A5" s="205" t="s">
        <v>30</v>
      </c>
      <c r="B5" s="204" t="s">
        <v>31</v>
      </c>
      <c r="C5" s="107" t="s">
        <v>32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4</v>
      </c>
      <c r="M5" s="26">
        <v>0</v>
      </c>
      <c r="N5" s="26">
        <v>0</v>
      </c>
      <c r="O5" s="27">
        <v>0</v>
      </c>
      <c r="P5" s="28">
        <f>SUM(D5:O5)</f>
        <v>4</v>
      </c>
      <c r="Q5" s="188">
        <f>P5+P6+P7</f>
        <v>225</v>
      </c>
      <c r="R5" s="188">
        <f>SUM(Q5:Q13)</f>
        <v>393</v>
      </c>
      <c r="S5" s="142"/>
      <c r="T5" s="172">
        <v>92</v>
      </c>
      <c r="U5" s="172">
        <v>132</v>
      </c>
      <c r="V5" s="103"/>
      <c r="W5" s="184">
        <v>321</v>
      </c>
      <c r="X5" s="167">
        <v>248</v>
      </c>
      <c r="Y5" s="167">
        <v>227</v>
      </c>
    </row>
    <row r="6" spans="1:25" ht="16.5" customHeight="1">
      <c r="A6" s="206"/>
      <c r="B6" s="199"/>
      <c r="C6" s="108" t="s">
        <v>33</v>
      </c>
      <c r="D6" s="30">
        <v>55</v>
      </c>
      <c r="E6" s="29">
        <v>2</v>
      </c>
      <c r="F6" s="30">
        <v>15</v>
      </c>
      <c r="G6" s="30">
        <v>20</v>
      </c>
      <c r="H6" s="30">
        <v>22</v>
      </c>
      <c r="I6" s="30">
        <v>16</v>
      </c>
      <c r="J6" s="31">
        <v>17</v>
      </c>
      <c r="K6" s="31">
        <v>13</v>
      </c>
      <c r="L6" s="30">
        <v>20</v>
      </c>
      <c r="M6" s="30">
        <v>23</v>
      </c>
      <c r="N6" s="30">
        <v>14</v>
      </c>
      <c r="O6" s="32">
        <v>4</v>
      </c>
      <c r="P6" s="33">
        <f>SUM(D6:O6)</f>
        <v>221</v>
      </c>
      <c r="Q6" s="189"/>
      <c r="R6" s="189"/>
      <c r="S6" s="143">
        <v>116</v>
      </c>
      <c r="T6" s="170"/>
      <c r="U6" s="170"/>
      <c r="V6" s="103"/>
      <c r="W6" s="182"/>
      <c r="X6" s="161"/>
      <c r="Y6" s="161"/>
    </row>
    <row r="7" spans="1:25" ht="16.5" customHeight="1">
      <c r="A7" s="206"/>
      <c r="B7" s="200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137">
        <f>SUM(D7:O7)</f>
        <v>0</v>
      </c>
      <c r="Q7" s="192"/>
      <c r="R7" s="189"/>
      <c r="S7" s="144"/>
      <c r="T7" s="171"/>
      <c r="U7" s="171"/>
      <c r="V7" s="103"/>
      <c r="W7" s="185"/>
      <c r="X7" s="162"/>
      <c r="Y7" s="162"/>
    </row>
    <row r="8" spans="1:25" ht="16.5" customHeight="1">
      <c r="A8" s="206"/>
      <c r="B8" s="198" t="s">
        <v>35</v>
      </c>
      <c r="C8" s="110" t="s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9">
        <f aca="true" t="shared" si="0" ref="P8:P71">SUM(D8:O8)</f>
        <v>0</v>
      </c>
      <c r="Q8" s="191">
        <f>P8+P9+P10</f>
        <v>116</v>
      </c>
      <c r="R8" s="189"/>
      <c r="S8" s="145"/>
      <c r="T8" s="169">
        <v>94</v>
      </c>
      <c r="U8" s="169">
        <v>0</v>
      </c>
      <c r="V8" s="103"/>
      <c r="W8" s="181">
        <v>16</v>
      </c>
      <c r="X8" s="160">
        <v>97</v>
      </c>
      <c r="Y8" s="160">
        <v>16</v>
      </c>
    </row>
    <row r="9" spans="1:25" ht="16.5" customHeight="1">
      <c r="A9" s="206"/>
      <c r="B9" s="199"/>
      <c r="C9" s="108" t="s">
        <v>33</v>
      </c>
      <c r="D9" s="30">
        <v>0</v>
      </c>
      <c r="E9" s="30">
        <v>0</v>
      </c>
      <c r="F9" s="30">
        <v>0</v>
      </c>
      <c r="G9" s="30">
        <v>23</v>
      </c>
      <c r="H9" s="30">
        <v>0</v>
      </c>
      <c r="I9" s="30">
        <v>0</v>
      </c>
      <c r="J9" s="31">
        <v>6</v>
      </c>
      <c r="K9" s="31">
        <v>0</v>
      </c>
      <c r="L9" s="30">
        <v>73</v>
      </c>
      <c r="M9" s="31">
        <v>0</v>
      </c>
      <c r="N9" s="31">
        <v>4</v>
      </c>
      <c r="O9" s="31">
        <v>10</v>
      </c>
      <c r="P9" s="33">
        <f t="shared" si="0"/>
        <v>116</v>
      </c>
      <c r="Q9" s="189"/>
      <c r="R9" s="189"/>
      <c r="S9" s="143">
        <v>45</v>
      </c>
      <c r="T9" s="170"/>
      <c r="U9" s="170"/>
      <c r="V9" s="103"/>
      <c r="W9" s="182"/>
      <c r="X9" s="161"/>
      <c r="Y9" s="161"/>
    </row>
    <row r="10" spans="1:25" ht="16.5" customHeight="1">
      <c r="A10" s="206"/>
      <c r="B10" s="200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137">
        <f t="shared" si="0"/>
        <v>0</v>
      </c>
      <c r="Q10" s="192"/>
      <c r="R10" s="189"/>
      <c r="S10" s="144"/>
      <c r="T10" s="171"/>
      <c r="U10" s="171"/>
      <c r="V10" s="103"/>
      <c r="W10" s="185"/>
      <c r="X10" s="162"/>
      <c r="Y10" s="162"/>
    </row>
    <row r="11" spans="1:25" ht="16.5" customHeight="1">
      <c r="A11" s="206"/>
      <c r="B11" s="198" t="s">
        <v>36</v>
      </c>
      <c r="C11" s="112" t="s">
        <v>32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91">
        <f>P11+P12+P13</f>
        <v>52</v>
      </c>
      <c r="R11" s="189"/>
      <c r="S11" s="143"/>
      <c r="T11" s="169">
        <v>93</v>
      </c>
      <c r="U11" s="169">
        <v>113</v>
      </c>
      <c r="V11" s="103"/>
      <c r="W11" s="181">
        <v>52</v>
      </c>
      <c r="X11" s="160">
        <v>77</v>
      </c>
      <c r="Y11" s="160">
        <v>35</v>
      </c>
    </row>
    <row r="12" spans="1:25" ht="16.5" customHeight="1">
      <c r="A12" s="206"/>
      <c r="B12" s="199"/>
      <c r="C12" s="108" t="s">
        <v>33</v>
      </c>
      <c r="D12" s="30">
        <v>21</v>
      </c>
      <c r="E12" s="29">
        <v>15</v>
      </c>
      <c r="F12" s="30">
        <v>5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0">
        <v>0</v>
      </c>
      <c r="M12" s="31">
        <v>0</v>
      </c>
      <c r="N12" s="31">
        <v>0</v>
      </c>
      <c r="O12" s="32">
        <v>11</v>
      </c>
      <c r="P12" s="33">
        <f t="shared" si="0"/>
        <v>52</v>
      </c>
      <c r="Q12" s="189"/>
      <c r="R12" s="189"/>
      <c r="S12" s="143">
        <v>105</v>
      </c>
      <c r="T12" s="170"/>
      <c r="U12" s="170"/>
      <c r="V12" s="103"/>
      <c r="W12" s="182"/>
      <c r="X12" s="161"/>
      <c r="Y12" s="161"/>
    </row>
    <row r="13" spans="1:25" ht="16.5" customHeight="1" thickBot="1">
      <c r="A13" s="207"/>
      <c r="B13" s="211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89">
        <f t="shared" si="0"/>
        <v>0</v>
      </c>
      <c r="Q13" s="190"/>
      <c r="R13" s="190"/>
      <c r="S13" s="146"/>
      <c r="T13" s="173"/>
      <c r="U13" s="173"/>
      <c r="V13" s="103"/>
      <c r="W13" s="183"/>
      <c r="X13" s="168"/>
      <c r="Y13" s="168"/>
    </row>
    <row r="14" spans="1:25" ht="16.5" customHeight="1">
      <c r="A14" s="205" t="s">
        <v>37</v>
      </c>
      <c r="B14" s="204" t="s">
        <v>38</v>
      </c>
      <c r="C14" s="107" t="s">
        <v>32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49">
        <f t="shared" si="0"/>
        <v>0</v>
      </c>
      <c r="Q14" s="188">
        <f>P14+P15+P16</f>
        <v>2</v>
      </c>
      <c r="R14" s="188">
        <f>SUM(Q14:Q22)</f>
        <v>28</v>
      </c>
      <c r="S14" s="142"/>
      <c r="T14" s="172">
        <v>0</v>
      </c>
      <c r="U14" s="172">
        <v>14</v>
      </c>
      <c r="V14" s="103"/>
      <c r="W14" s="184">
        <v>31</v>
      </c>
      <c r="X14" s="167">
        <v>0</v>
      </c>
      <c r="Y14" s="167">
        <v>0</v>
      </c>
    </row>
    <row r="15" spans="1:25" ht="16.5" customHeight="1">
      <c r="A15" s="206"/>
      <c r="B15" s="199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33">
        <f t="shared" si="0"/>
        <v>2</v>
      </c>
      <c r="Q15" s="189"/>
      <c r="R15" s="189"/>
      <c r="S15" s="143">
        <v>33</v>
      </c>
      <c r="T15" s="170"/>
      <c r="U15" s="170"/>
      <c r="V15" s="103"/>
      <c r="W15" s="182"/>
      <c r="X15" s="161"/>
      <c r="Y15" s="161"/>
    </row>
    <row r="16" spans="1:25" ht="16.5" customHeight="1">
      <c r="A16" s="206"/>
      <c r="B16" s="200"/>
      <c r="C16" s="109" t="s">
        <v>94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137">
        <f t="shared" si="0"/>
        <v>0</v>
      </c>
      <c r="Q16" s="192"/>
      <c r="R16" s="189"/>
      <c r="S16" s="144"/>
      <c r="T16" s="171"/>
      <c r="U16" s="171"/>
      <c r="V16" s="103"/>
      <c r="W16" s="185"/>
      <c r="X16" s="162"/>
      <c r="Y16" s="162"/>
    </row>
    <row r="17" spans="1:25" ht="16.5" customHeight="1">
      <c r="A17" s="206"/>
      <c r="B17" s="198" t="s">
        <v>39</v>
      </c>
      <c r="C17" s="110" t="s">
        <v>32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49">
        <f t="shared" si="0"/>
        <v>0</v>
      </c>
      <c r="Q17" s="191">
        <f>P17+P18+P19</f>
        <v>26</v>
      </c>
      <c r="R17" s="189"/>
      <c r="S17" s="145"/>
      <c r="T17" s="169">
        <v>36</v>
      </c>
      <c r="U17" s="169">
        <v>1</v>
      </c>
      <c r="V17" s="103"/>
      <c r="W17" s="181">
        <v>21</v>
      </c>
      <c r="X17" s="160">
        <v>36</v>
      </c>
      <c r="Y17" s="160">
        <v>19</v>
      </c>
    </row>
    <row r="18" spans="1:25" ht="16.5" customHeight="1">
      <c r="A18" s="206"/>
      <c r="B18" s="199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26</v>
      </c>
      <c r="J18" s="128">
        <v>0</v>
      </c>
      <c r="K18" s="30">
        <v>0</v>
      </c>
      <c r="L18" s="30">
        <v>0</v>
      </c>
      <c r="M18" s="31">
        <v>0</v>
      </c>
      <c r="N18" s="31">
        <v>0</v>
      </c>
      <c r="O18" s="32">
        <v>0</v>
      </c>
      <c r="P18" s="33">
        <f t="shared" si="0"/>
        <v>26</v>
      </c>
      <c r="Q18" s="189"/>
      <c r="R18" s="189"/>
      <c r="S18" s="143">
        <v>43</v>
      </c>
      <c r="T18" s="170"/>
      <c r="U18" s="170"/>
      <c r="V18" s="103"/>
      <c r="W18" s="182"/>
      <c r="X18" s="161"/>
      <c r="Y18" s="161"/>
    </row>
    <row r="19" spans="1:25" ht="16.5" customHeight="1">
      <c r="A19" s="206"/>
      <c r="B19" s="200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137">
        <f t="shared" si="0"/>
        <v>0</v>
      </c>
      <c r="Q19" s="192"/>
      <c r="R19" s="189"/>
      <c r="S19" s="144"/>
      <c r="T19" s="171"/>
      <c r="U19" s="171"/>
      <c r="V19" s="103"/>
      <c r="W19" s="185"/>
      <c r="X19" s="162"/>
      <c r="Y19" s="162"/>
    </row>
    <row r="20" spans="1:25" ht="16.5" customHeight="1">
      <c r="A20" s="206"/>
      <c r="B20" s="198" t="s">
        <v>40</v>
      </c>
      <c r="C20" s="112" t="s">
        <v>32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49">
        <f t="shared" si="0"/>
        <v>0</v>
      </c>
      <c r="Q20" s="191">
        <f>P20+P21+P22</f>
        <v>0</v>
      </c>
      <c r="R20" s="189"/>
      <c r="S20" s="143"/>
      <c r="T20" s="169">
        <v>15</v>
      </c>
      <c r="U20" s="169">
        <v>4</v>
      </c>
      <c r="V20" s="103"/>
      <c r="W20" s="181">
        <v>0</v>
      </c>
      <c r="X20" s="160">
        <v>0</v>
      </c>
      <c r="Y20" s="160">
        <v>0</v>
      </c>
    </row>
    <row r="21" spans="1:25" ht="16.5" customHeight="1">
      <c r="A21" s="206"/>
      <c r="B21" s="199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33">
        <f t="shared" si="0"/>
        <v>0</v>
      </c>
      <c r="Q21" s="189"/>
      <c r="R21" s="189"/>
      <c r="S21" s="143">
        <v>0</v>
      </c>
      <c r="T21" s="170"/>
      <c r="U21" s="170"/>
      <c r="V21" s="103"/>
      <c r="W21" s="182"/>
      <c r="X21" s="161"/>
      <c r="Y21" s="161"/>
    </row>
    <row r="22" spans="1:25" ht="16.5" customHeight="1" thickBot="1">
      <c r="A22" s="207"/>
      <c r="B22" s="211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89">
        <f t="shared" si="0"/>
        <v>0</v>
      </c>
      <c r="Q22" s="190"/>
      <c r="R22" s="190"/>
      <c r="S22" s="146"/>
      <c r="T22" s="173"/>
      <c r="U22" s="173"/>
      <c r="V22" s="103"/>
      <c r="W22" s="183"/>
      <c r="X22" s="168"/>
      <c r="Y22" s="168"/>
    </row>
    <row r="23" spans="1:25" ht="16.5" customHeight="1">
      <c r="A23" s="205" t="s">
        <v>41</v>
      </c>
      <c r="B23" s="204" t="s">
        <v>42</v>
      </c>
      <c r="C23" s="107" t="s">
        <v>32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49">
        <f t="shared" si="0"/>
        <v>0</v>
      </c>
      <c r="Q23" s="188">
        <f>P23+P24+P25</f>
        <v>250</v>
      </c>
      <c r="R23" s="188">
        <f>SUM(Q23:Q40)</f>
        <v>1156</v>
      </c>
      <c r="S23" s="142"/>
      <c r="T23" s="172">
        <v>33</v>
      </c>
      <c r="U23" s="172">
        <v>55</v>
      </c>
      <c r="V23" s="103"/>
      <c r="W23" s="184">
        <v>87</v>
      </c>
      <c r="X23" s="167">
        <v>57</v>
      </c>
      <c r="Y23" s="167">
        <v>46</v>
      </c>
    </row>
    <row r="24" spans="1:25" ht="16.5" customHeight="1">
      <c r="A24" s="206"/>
      <c r="B24" s="199"/>
      <c r="C24" s="108" t="s">
        <v>33</v>
      </c>
      <c r="D24" s="30">
        <v>38</v>
      </c>
      <c r="E24" s="30">
        <v>5</v>
      </c>
      <c r="F24" s="29">
        <v>13</v>
      </c>
      <c r="G24" s="30">
        <v>0</v>
      </c>
      <c r="H24" s="30">
        <v>0</v>
      </c>
      <c r="I24" s="30">
        <v>55</v>
      </c>
      <c r="J24" s="30">
        <v>2</v>
      </c>
      <c r="K24" s="30">
        <v>0</v>
      </c>
      <c r="L24" s="30">
        <v>1</v>
      </c>
      <c r="M24" s="34">
        <v>0</v>
      </c>
      <c r="N24" s="31">
        <v>136</v>
      </c>
      <c r="O24" s="32">
        <v>0</v>
      </c>
      <c r="P24" s="33">
        <f t="shared" si="0"/>
        <v>250</v>
      </c>
      <c r="Q24" s="189"/>
      <c r="R24" s="189"/>
      <c r="S24" s="143">
        <v>36</v>
      </c>
      <c r="T24" s="170"/>
      <c r="U24" s="170"/>
      <c r="V24" s="103"/>
      <c r="W24" s="182"/>
      <c r="X24" s="161"/>
      <c r="Y24" s="161"/>
    </row>
    <row r="25" spans="1:25" ht="16.5" customHeight="1">
      <c r="A25" s="206"/>
      <c r="B25" s="200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137">
        <f t="shared" si="0"/>
        <v>0</v>
      </c>
      <c r="Q25" s="192"/>
      <c r="R25" s="189"/>
      <c r="S25" s="144"/>
      <c r="T25" s="171"/>
      <c r="U25" s="171"/>
      <c r="V25" s="103"/>
      <c r="W25" s="185"/>
      <c r="X25" s="162"/>
      <c r="Y25" s="162"/>
    </row>
    <row r="26" spans="1:25" ht="16.5" customHeight="1">
      <c r="A26" s="206"/>
      <c r="B26" s="198" t="s">
        <v>43</v>
      </c>
      <c r="C26" s="110" t="s">
        <v>32</v>
      </c>
      <c r="D26" s="38">
        <v>0</v>
      </c>
      <c r="E26" s="38">
        <v>0</v>
      </c>
      <c r="F26" s="38">
        <v>0</v>
      </c>
      <c r="G26" s="38">
        <v>0</v>
      </c>
      <c r="H26" s="38">
        <v>22</v>
      </c>
      <c r="I26" s="38">
        <v>0</v>
      </c>
      <c r="J26" s="38">
        <v>0</v>
      </c>
      <c r="K26" s="38">
        <v>2</v>
      </c>
      <c r="L26" s="46">
        <v>0</v>
      </c>
      <c r="M26" s="47">
        <v>2</v>
      </c>
      <c r="N26" s="47">
        <v>0</v>
      </c>
      <c r="O26" s="40">
        <v>0</v>
      </c>
      <c r="P26" s="49">
        <f t="shared" si="0"/>
        <v>26</v>
      </c>
      <c r="Q26" s="191">
        <f>P26+P27+P28</f>
        <v>490</v>
      </c>
      <c r="R26" s="189"/>
      <c r="S26" s="145"/>
      <c r="T26" s="169">
        <v>324</v>
      </c>
      <c r="U26" s="169">
        <v>305</v>
      </c>
      <c r="V26" s="103"/>
      <c r="W26" s="181">
        <v>606</v>
      </c>
      <c r="X26" s="160">
        <v>609</v>
      </c>
      <c r="Y26" s="160">
        <v>612</v>
      </c>
    </row>
    <row r="27" spans="1:25" ht="16.5" customHeight="1">
      <c r="A27" s="206"/>
      <c r="B27" s="199"/>
      <c r="C27" s="108" t="s">
        <v>33</v>
      </c>
      <c r="D27" s="30">
        <v>17</v>
      </c>
      <c r="E27" s="30">
        <v>58</v>
      </c>
      <c r="F27" s="29">
        <v>18</v>
      </c>
      <c r="G27" s="30">
        <v>6</v>
      </c>
      <c r="H27" s="30">
        <v>54</v>
      </c>
      <c r="I27" s="30">
        <v>93</v>
      </c>
      <c r="J27" s="30">
        <v>32</v>
      </c>
      <c r="K27" s="31">
        <v>15</v>
      </c>
      <c r="L27" s="30">
        <v>36</v>
      </c>
      <c r="M27" s="31">
        <v>44</v>
      </c>
      <c r="N27" s="31">
        <v>63</v>
      </c>
      <c r="O27" s="32">
        <v>28</v>
      </c>
      <c r="P27" s="33">
        <f t="shared" si="0"/>
        <v>464</v>
      </c>
      <c r="Q27" s="189"/>
      <c r="R27" s="189"/>
      <c r="S27" s="143">
        <v>300</v>
      </c>
      <c r="T27" s="170"/>
      <c r="U27" s="170"/>
      <c r="V27" s="103"/>
      <c r="W27" s="182"/>
      <c r="X27" s="161"/>
      <c r="Y27" s="161"/>
    </row>
    <row r="28" spans="1:25" ht="16.5" customHeight="1">
      <c r="A28" s="206"/>
      <c r="B28" s="200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137">
        <f t="shared" si="0"/>
        <v>0</v>
      </c>
      <c r="Q28" s="192"/>
      <c r="R28" s="189"/>
      <c r="S28" s="144"/>
      <c r="T28" s="171"/>
      <c r="U28" s="171"/>
      <c r="V28" s="103"/>
      <c r="W28" s="185"/>
      <c r="X28" s="162"/>
      <c r="Y28" s="162"/>
    </row>
    <row r="29" spans="1:25" ht="16.5" customHeight="1">
      <c r="A29" s="206"/>
      <c r="B29" s="198" t="s">
        <v>95</v>
      </c>
      <c r="C29" s="110" t="s">
        <v>32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10</v>
      </c>
      <c r="O29" s="40">
        <v>5</v>
      </c>
      <c r="P29" s="49">
        <f t="shared" si="0"/>
        <v>15</v>
      </c>
      <c r="Q29" s="191">
        <f>P29+P30+P31</f>
        <v>243</v>
      </c>
      <c r="R29" s="189"/>
      <c r="S29" s="145"/>
      <c r="T29" s="169">
        <v>95</v>
      </c>
      <c r="U29" s="169">
        <v>87</v>
      </c>
      <c r="V29" s="103"/>
      <c r="W29" s="181">
        <v>436</v>
      </c>
      <c r="X29" s="160">
        <v>203</v>
      </c>
      <c r="Y29" s="160">
        <v>83</v>
      </c>
    </row>
    <row r="30" spans="1:25" ht="16.5" customHeight="1">
      <c r="A30" s="206"/>
      <c r="B30" s="199"/>
      <c r="C30" s="108" t="s">
        <v>33</v>
      </c>
      <c r="D30" s="30">
        <v>9</v>
      </c>
      <c r="E30" s="30">
        <v>2</v>
      </c>
      <c r="F30" s="29">
        <v>71</v>
      </c>
      <c r="G30" s="30">
        <v>27</v>
      </c>
      <c r="H30" s="30">
        <v>0</v>
      </c>
      <c r="I30" s="30">
        <v>18</v>
      </c>
      <c r="J30" s="30">
        <v>7</v>
      </c>
      <c r="K30" s="31">
        <v>31</v>
      </c>
      <c r="L30" s="30">
        <v>0</v>
      </c>
      <c r="M30" s="30">
        <v>25</v>
      </c>
      <c r="N30" s="30">
        <v>26</v>
      </c>
      <c r="O30" s="32">
        <v>12</v>
      </c>
      <c r="P30" s="33">
        <f t="shared" si="0"/>
        <v>228</v>
      </c>
      <c r="Q30" s="189"/>
      <c r="R30" s="189"/>
      <c r="S30" s="143">
        <v>173</v>
      </c>
      <c r="T30" s="170"/>
      <c r="U30" s="170"/>
      <c r="V30" s="103"/>
      <c r="W30" s="182"/>
      <c r="X30" s="161"/>
      <c r="Y30" s="161"/>
    </row>
    <row r="31" spans="1:25" ht="16.5" customHeight="1">
      <c r="A31" s="206"/>
      <c r="B31" s="200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137">
        <f t="shared" si="0"/>
        <v>0</v>
      </c>
      <c r="Q31" s="192"/>
      <c r="R31" s="189"/>
      <c r="S31" s="144"/>
      <c r="T31" s="171"/>
      <c r="U31" s="171"/>
      <c r="V31" s="103"/>
      <c r="W31" s="185"/>
      <c r="X31" s="162"/>
      <c r="Y31" s="162"/>
    </row>
    <row r="32" spans="1:25" ht="16.5" customHeight="1">
      <c r="A32" s="206"/>
      <c r="B32" s="198" t="s">
        <v>96</v>
      </c>
      <c r="C32" s="112" t="s">
        <v>32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49">
        <f t="shared" si="0"/>
        <v>0</v>
      </c>
      <c r="Q32" s="191">
        <f>P32+P33+P34</f>
        <v>154</v>
      </c>
      <c r="R32" s="189"/>
      <c r="S32" s="145"/>
      <c r="T32" s="169">
        <v>61</v>
      </c>
      <c r="U32" s="169">
        <v>76</v>
      </c>
      <c r="V32" s="99"/>
      <c r="W32" s="181">
        <v>113</v>
      </c>
      <c r="X32" s="160">
        <v>184</v>
      </c>
      <c r="Y32" s="160">
        <v>17</v>
      </c>
    </row>
    <row r="33" spans="1:25" ht="16.5" customHeight="1">
      <c r="A33" s="206"/>
      <c r="B33" s="199"/>
      <c r="C33" s="108" t="s">
        <v>33</v>
      </c>
      <c r="D33" s="30">
        <v>15</v>
      </c>
      <c r="E33" s="29">
        <v>19</v>
      </c>
      <c r="F33" s="30">
        <v>27</v>
      </c>
      <c r="G33" s="30">
        <v>0</v>
      </c>
      <c r="H33" s="30">
        <v>11</v>
      </c>
      <c r="I33" s="30">
        <v>12</v>
      </c>
      <c r="J33" s="30">
        <v>0</v>
      </c>
      <c r="K33" s="30">
        <v>11</v>
      </c>
      <c r="L33" s="30">
        <v>23</v>
      </c>
      <c r="M33" s="30">
        <v>36</v>
      </c>
      <c r="N33" s="30">
        <v>0</v>
      </c>
      <c r="O33" s="32">
        <v>0</v>
      </c>
      <c r="P33" s="33">
        <f t="shared" si="0"/>
        <v>154</v>
      </c>
      <c r="Q33" s="189"/>
      <c r="R33" s="189"/>
      <c r="S33" s="143">
        <v>132</v>
      </c>
      <c r="T33" s="170"/>
      <c r="U33" s="170"/>
      <c r="V33" s="99"/>
      <c r="W33" s="182"/>
      <c r="X33" s="161"/>
      <c r="Y33" s="161"/>
    </row>
    <row r="34" spans="1:25" ht="16.5" customHeight="1">
      <c r="A34" s="206"/>
      <c r="B34" s="200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137">
        <f t="shared" si="0"/>
        <v>0</v>
      </c>
      <c r="Q34" s="192"/>
      <c r="R34" s="189"/>
      <c r="S34" s="144"/>
      <c r="T34" s="171"/>
      <c r="U34" s="171"/>
      <c r="V34" s="99"/>
      <c r="W34" s="185"/>
      <c r="X34" s="162"/>
      <c r="Y34" s="162"/>
    </row>
    <row r="35" spans="1:25" ht="16.5" customHeight="1">
      <c r="A35" s="206"/>
      <c r="B35" s="198" t="s">
        <v>97</v>
      </c>
      <c r="C35" s="110" t="s">
        <v>32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49">
        <f t="shared" si="0"/>
        <v>0</v>
      </c>
      <c r="Q35" s="191">
        <f>P35+P36+P37</f>
        <v>0</v>
      </c>
      <c r="R35" s="189"/>
      <c r="S35" s="145"/>
      <c r="T35" s="169">
        <v>0</v>
      </c>
      <c r="U35" s="169">
        <v>0</v>
      </c>
      <c r="V35" s="99"/>
      <c r="W35" s="181">
        <v>0</v>
      </c>
      <c r="X35" s="160">
        <v>0</v>
      </c>
      <c r="Y35" s="160">
        <v>0</v>
      </c>
    </row>
    <row r="36" spans="1:25" ht="16.5" customHeight="1">
      <c r="A36" s="206"/>
      <c r="B36" s="19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33">
        <f t="shared" si="0"/>
        <v>0</v>
      </c>
      <c r="Q36" s="189"/>
      <c r="R36" s="189"/>
      <c r="S36" s="143">
        <v>0</v>
      </c>
      <c r="T36" s="170"/>
      <c r="U36" s="170"/>
      <c r="V36" s="99"/>
      <c r="W36" s="182"/>
      <c r="X36" s="161"/>
      <c r="Y36" s="161"/>
    </row>
    <row r="37" spans="1:25" ht="16.5" customHeight="1">
      <c r="A37" s="206"/>
      <c r="B37" s="200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137">
        <f t="shared" si="0"/>
        <v>0</v>
      </c>
      <c r="Q37" s="192"/>
      <c r="R37" s="189"/>
      <c r="S37" s="144"/>
      <c r="T37" s="171"/>
      <c r="U37" s="171"/>
      <c r="V37" s="99"/>
      <c r="W37" s="185"/>
      <c r="X37" s="162"/>
      <c r="Y37" s="162"/>
    </row>
    <row r="38" spans="1:25" ht="16.5" customHeight="1">
      <c r="A38" s="206"/>
      <c r="B38" s="198" t="s">
        <v>98</v>
      </c>
      <c r="C38" s="112" t="s">
        <v>32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9">
        <f t="shared" si="0"/>
        <v>0</v>
      </c>
      <c r="Q38" s="191">
        <f>P38+P39+P40</f>
        <v>19</v>
      </c>
      <c r="R38" s="189"/>
      <c r="S38" s="143"/>
      <c r="T38" s="169">
        <v>4</v>
      </c>
      <c r="U38" s="169">
        <v>29</v>
      </c>
      <c r="V38" s="99"/>
      <c r="W38" s="181">
        <v>72</v>
      </c>
      <c r="X38" s="160">
        <v>2</v>
      </c>
      <c r="Y38" s="160">
        <v>4</v>
      </c>
    </row>
    <row r="39" spans="1:25" ht="16.5" customHeight="1">
      <c r="A39" s="206"/>
      <c r="B39" s="199"/>
      <c r="C39" s="108" t="s">
        <v>33</v>
      </c>
      <c r="D39" s="30">
        <v>0</v>
      </c>
      <c r="E39" s="30">
        <v>0</v>
      </c>
      <c r="F39" s="30">
        <v>11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8</v>
      </c>
      <c r="M39" s="30">
        <v>0</v>
      </c>
      <c r="N39" s="30">
        <v>0</v>
      </c>
      <c r="O39" s="30">
        <v>0</v>
      </c>
      <c r="P39" s="33">
        <f t="shared" si="0"/>
        <v>19</v>
      </c>
      <c r="Q39" s="189"/>
      <c r="R39" s="189"/>
      <c r="S39" s="143">
        <v>14</v>
      </c>
      <c r="T39" s="170"/>
      <c r="U39" s="170"/>
      <c r="V39" s="99"/>
      <c r="W39" s="182"/>
      <c r="X39" s="161"/>
      <c r="Y39" s="161"/>
    </row>
    <row r="40" spans="1:25" ht="16.5" customHeight="1" thickBot="1">
      <c r="A40" s="207"/>
      <c r="B40" s="211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89">
        <f t="shared" si="0"/>
        <v>0</v>
      </c>
      <c r="Q40" s="190"/>
      <c r="R40" s="190"/>
      <c r="S40" s="146"/>
      <c r="T40" s="173"/>
      <c r="U40" s="173"/>
      <c r="V40" s="99"/>
      <c r="W40" s="183"/>
      <c r="X40" s="168"/>
      <c r="Y40" s="168"/>
    </row>
    <row r="41" spans="1:25" ht="16.5" customHeight="1">
      <c r="A41" s="205" t="s">
        <v>99</v>
      </c>
      <c r="B41" s="204" t="s">
        <v>44</v>
      </c>
      <c r="C41" s="107" t="s">
        <v>100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49">
        <f t="shared" si="0"/>
        <v>0</v>
      </c>
      <c r="Q41" s="188">
        <f>P41+P42+P43</f>
        <v>10</v>
      </c>
      <c r="R41" s="188">
        <f>SUM(Q41:Q49)</f>
        <v>18</v>
      </c>
      <c r="S41" s="142"/>
      <c r="T41" s="172">
        <v>11</v>
      </c>
      <c r="U41" s="172">
        <v>62</v>
      </c>
      <c r="V41" s="99"/>
      <c r="W41" s="184">
        <v>44</v>
      </c>
      <c r="X41" s="167">
        <v>0</v>
      </c>
      <c r="Y41" s="167">
        <v>0</v>
      </c>
    </row>
    <row r="42" spans="1:25" ht="16.5" customHeight="1">
      <c r="A42" s="206"/>
      <c r="B42" s="199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10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3">
        <f t="shared" si="0"/>
        <v>10</v>
      </c>
      <c r="Q42" s="189"/>
      <c r="R42" s="189"/>
      <c r="S42" s="143">
        <v>12</v>
      </c>
      <c r="T42" s="170"/>
      <c r="U42" s="170"/>
      <c r="V42" s="99"/>
      <c r="W42" s="182"/>
      <c r="X42" s="161"/>
      <c r="Y42" s="161"/>
    </row>
    <row r="43" spans="1:25" ht="16.5" customHeight="1">
      <c r="A43" s="206"/>
      <c r="B43" s="200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137">
        <f t="shared" si="0"/>
        <v>0</v>
      </c>
      <c r="Q43" s="192"/>
      <c r="R43" s="189"/>
      <c r="S43" s="144"/>
      <c r="T43" s="171"/>
      <c r="U43" s="171"/>
      <c r="V43" s="99"/>
      <c r="W43" s="185"/>
      <c r="X43" s="162"/>
      <c r="Y43" s="162"/>
    </row>
    <row r="44" spans="1:25" ht="16.5" customHeight="1">
      <c r="A44" s="206"/>
      <c r="B44" s="198" t="s">
        <v>45</v>
      </c>
      <c r="C44" s="110" t="s">
        <v>32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49">
        <f t="shared" si="0"/>
        <v>0</v>
      </c>
      <c r="Q44" s="191">
        <f>P44+P45+P46</f>
        <v>8</v>
      </c>
      <c r="R44" s="189"/>
      <c r="S44" s="145"/>
      <c r="T44" s="169">
        <v>0</v>
      </c>
      <c r="U44" s="169">
        <v>12</v>
      </c>
      <c r="V44" s="99"/>
      <c r="W44" s="181">
        <v>0</v>
      </c>
      <c r="X44" s="160">
        <v>0</v>
      </c>
      <c r="Y44" s="160">
        <v>0</v>
      </c>
    </row>
    <row r="45" spans="1:25" ht="16.5" customHeight="1">
      <c r="A45" s="206"/>
      <c r="B45" s="199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8</v>
      </c>
      <c r="L45" s="30">
        <v>0</v>
      </c>
      <c r="M45" s="31">
        <v>0</v>
      </c>
      <c r="N45" s="31">
        <v>0</v>
      </c>
      <c r="O45" s="31">
        <v>0</v>
      </c>
      <c r="P45" s="33">
        <f t="shared" si="0"/>
        <v>8</v>
      </c>
      <c r="Q45" s="189"/>
      <c r="R45" s="189"/>
      <c r="S45" s="143">
        <v>14</v>
      </c>
      <c r="T45" s="170"/>
      <c r="U45" s="170"/>
      <c r="V45" s="99"/>
      <c r="W45" s="182"/>
      <c r="X45" s="161"/>
      <c r="Y45" s="161"/>
    </row>
    <row r="46" spans="1:25" ht="16.5" customHeight="1">
      <c r="A46" s="206"/>
      <c r="B46" s="200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137">
        <f t="shared" si="0"/>
        <v>0</v>
      </c>
      <c r="Q46" s="192"/>
      <c r="R46" s="189"/>
      <c r="S46" s="144"/>
      <c r="T46" s="171"/>
      <c r="U46" s="171"/>
      <c r="V46" s="99"/>
      <c r="W46" s="185"/>
      <c r="X46" s="162"/>
      <c r="Y46" s="162"/>
    </row>
    <row r="47" spans="1:25" ht="16.5" customHeight="1">
      <c r="A47" s="206"/>
      <c r="B47" s="198" t="s">
        <v>46</v>
      </c>
      <c r="C47" s="112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49">
        <f t="shared" si="0"/>
        <v>0</v>
      </c>
      <c r="Q47" s="191">
        <f>P47+P48+P49</f>
        <v>0</v>
      </c>
      <c r="R47" s="189"/>
      <c r="S47" s="143"/>
      <c r="T47" s="169">
        <v>0</v>
      </c>
      <c r="U47" s="169">
        <v>0</v>
      </c>
      <c r="V47" s="99"/>
      <c r="W47" s="181">
        <v>0</v>
      </c>
      <c r="X47" s="160">
        <v>0</v>
      </c>
      <c r="Y47" s="160">
        <v>0</v>
      </c>
    </row>
    <row r="48" spans="1:25" ht="16.5" customHeight="1">
      <c r="A48" s="206"/>
      <c r="B48" s="19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33">
        <f t="shared" si="0"/>
        <v>0</v>
      </c>
      <c r="Q48" s="189"/>
      <c r="R48" s="189"/>
      <c r="S48" s="143">
        <v>0</v>
      </c>
      <c r="T48" s="170"/>
      <c r="U48" s="170"/>
      <c r="V48" s="99"/>
      <c r="W48" s="182"/>
      <c r="X48" s="161"/>
      <c r="Y48" s="161"/>
    </row>
    <row r="49" spans="1:25" ht="16.5" customHeight="1" thickBot="1">
      <c r="A49" s="207"/>
      <c r="B49" s="211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89">
        <f t="shared" si="0"/>
        <v>0</v>
      </c>
      <c r="Q49" s="190"/>
      <c r="R49" s="190"/>
      <c r="S49" s="146"/>
      <c r="T49" s="173"/>
      <c r="U49" s="173"/>
      <c r="V49" s="99"/>
      <c r="W49" s="183"/>
      <c r="X49" s="168"/>
      <c r="Y49" s="168"/>
    </row>
    <row r="50" spans="1:25" ht="16.5" customHeight="1">
      <c r="A50" s="205" t="s">
        <v>47</v>
      </c>
      <c r="B50" s="204" t="s">
        <v>48</v>
      </c>
      <c r="C50" s="107" t="s">
        <v>32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27">
        <v>14</v>
      </c>
      <c r="N50" s="27">
        <v>0</v>
      </c>
      <c r="O50" s="62">
        <v>0</v>
      </c>
      <c r="P50" s="49">
        <f t="shared" si="0"/>
        <v>15</v>
      </c>
      <c r="Q50" s="188">
        <f>P50+P51+P52</f>
        <v>173</v>
      </c>
      <c r="R50" s="188">
        <f>SUM(Q50:Q64)</f>
        <v>469</v>
      </c>
      <c r="S50" s="142"/>
      <c r="T50" s="172">
        <v>138</v>
      </c>
      <c r="U50" s="172">
        <v>40</v>
      </c>
      <c r="V50" s="99"/>
      <c r="W50" s="184">
        <v>181</v>
      </c>
      <c r="X50" s="167">
        <v>118</v>
      </c>
      <c r="Y50" s="167">
        <v>99</v>
      </c>
    </row>
    <row r="51" spans="1:25" ht="16.5" customHeight="1">
      <c r="A51" s="206"/>
      <c r="B51" s="199"/>
      <c r="C51" s="108" t="s">
        <v>33</v>
      </c>
      <c r="D51" s="30">
        <v>8</v>
      </c>
      <c r="E51" s="30">
        <v>14</v>
      </c>
      <c r="F51" s="30">
        <v>0</v>
      </c>
      <c r="G51" s="30">
        <v>57</v>
      </c>
      <c r="H51" s="30">
        <v>18</v>
      </c>
      <c r="I51" s="30">
        <v>0</v>
      </c>
      <c r="J51" s="30">
        <v>0</v>
      </c>
      <c r="K51" s="30">
        <v>0</v>
      </c>
      <c r="L51" s="30">
        <v>0</v>
      </c>
      <c r="M51" s="31">
        <v>49</v>
      </c>
      <c r="N51" s="31">
        <v>0</v>
      </c>
      <c r="O51" s="32">
        <v>12</v>
      </c>
      <c r="P51" s="33">
        <f t="shared" si="0"/>
        <v>158</v>
      </c>
      <c r="Q51" s="189"/>
      <c r="R51" s="189"/>
      <c r="S51" s="143">
        <v>120</v>
      </c>
      <c r="T51" s="170"/>
      <c r="U51" s="170"/>
      <c r="V51" s="99"/>
      <c r="W51" s="182"/>
      <c r="X51" s="161"/>
      <c r="Y51" s="161"/>
    </row>
    <row r="52" spans="1:25" ht="16.5" customHeight="1">
      <c r="A52" s="206"/>
      <c r="B52" s="200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0</v>
      </c>
      <c r="M52" s="43">
        <v>0</v>
      </c>
      <c r="N52" s="43">
        <v>0</v>
      </c>
      <c r="O52" s="36">
        <v>0</v>
      </c>
      <c r="P52" s="137">
        <f t="shared" si="0"/>
        <v>0</v>
      </c>
      <c r="Q52" s="192"/>
      <c r="R52" s="189"/>
      <c r="S52" s="144"/>
      <c r="T52" s="171"/>
      <c r="U52" s="171"/>
      <c r="V52" s="99"/>
      <c r="W52" s="185"/>
      <c r="X52" s="162"/>
      <c r="Y52" s="162"/>
    </row>
    <row r="53" spans="1:25" ht="16.5" customHeight="1">
      <c r="A53" s="206"/>
      <c r="B53" s="198" t="s">
        <v>49</v>
      </c>
      <c r="C53" s="110" t="s">
        <v>32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0</v>
      </c>
      <c r="N53" s="47">
        <v>0</v>
      </c>
      <c r="O53" s="40">
        <v>0</v>
      </c>
      <c r="P53" s="49">
        <f t="shared" si="0"/>
        <v>0</v>
      </c>
      <c r="Q53" s="191">
        <f>P53+P54+P55</f>
        <v>173</v>
      </c>
      <c r="R53" s="189"/>
      <c r="S53" s="145"/>
      <c r="T53" s="169">
        <v>79</v>
      </c>
      <c r="U53" s="169">
        <v>138</v>
      </c>
      <c r="V53" s="99"/>
      <c r="W53" s="181">
        <v>144</v>
      </c>
      <c r="X53" s="160">
        <v>31</v>
      </c>
      <c r="Y53" s="160">
        <v>35</v>
      </c>
    </row>
    <row r="54" spans="1:25" ht="16.5" customHeight="1">
      <c r="A54" s="206"/>
      <c r="B54" s="199"/>
      <c r="C54" s="108" t="s">
        <v>33</v>
      </c>
      <c r="D54" s="30">
        <v>0</v>
      </c>
      <c r="E54" s="30">
        <v>66</v>
      </c>
      <c r="F54" s="30">
        <v>27</v>
      </c>
      <c r="G54" s="30">
        <v>0</v>
      </c>
      <c r="H54" s="30">
        <v>12</v>
      </c>
      <c r="I54" s="30">
        <v>0</v>
      </c>
      <c r="J54" s="30">
        <v>0</v>
      </c>
      <c r="K54" s="30">
        <v>0</v>
      </c>
      <c r="L54" s="30">
        <v>0</v>
      </c>
      <c r="M54" s="31">
        <v>0</v>
      </c>
      <c r="N54" s="31">
        <v>0</v>
      </c>
      <c r="O54" s="32">
        <v>68</v>
      </c>
      <c r="P54" s="33">
        <f t="shared" si="0"/>
        <v>173</v>
      </c>
      <c r="Q54" s="189"/>
      <c r="R54" s="189"/>
      <c r="S54" s="143">
        <v>30</v>
      </c>
      <c r="T54" s="170"/>
      <c r="U54" s="170"/>
      <c r="V54" s="99"/>
      <c r="W54" s="182"/>
      <c r="X54" s="161"/>
      <c r="Y54" s="161"/>
    </row>
    <row r="55" spans="1:25" ht="16.5" customHeight="1">
      <c r="A55" s="206"/>
      <c r="B55" s="200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137">
        <f t="shared" si="0"/>
        <v>0</v>
      </c>
      <c r="Q55" s="192"/>
      <c r="R55" s="189"/>
      <c r="S55" s="144"/>
      <c r="T55" s="171"/>
      <c r="U55" s="171"/>
      <c r="V55" s="99"/>
      <c r="W55" s="185"/>
      <c r="X55" s="162"/>
      <c r="Y55" s="162"/>
    </row>
    <row r="56" spans="1:25" ht="16.5" customHeight="1">
      <c r="A56" s="206"/>
      <c r="B56" s="198" t="s">
        <v>50</v>
      </c>
      <c r="C56" s="112" t="s">
        <v>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49">
        <f t="shared" si="0"/>
        <v>0</v>
      </c>
      <c r="Q56" s="191">
        <f>P56+P57+P58</f>
        <v>33</v>
      </c>
      <c r="R56" s="189"/>
      <c r="S56" s="145"/>
      <c r="T56" s="169">
        <v>14</v>
      </c>
      <c r="U56" s="169">
        <v>32</v>
      </c>
      <c r="V56" s="99"/>
      <c r="W56" s="181">
        <v>20</v>
      </c>
      <c r="X56" s="160">
        <v>49</v>
      </c>
      <c r="Y56" s="160">
        <v>15</v>
      </c>
    </row>
    <row r="57" spans="1:25" ht="16.5" customHeight="1">
      <c r="A57" s="206"/>
      <c r="B57" s="199"/>
      <c r="C57" s="108" t="s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11</v>
      </c>
      <c r="I57" s="30">
        <v>0</v>
      </c>
      <c r="J57" s="30">
        <v>0</v>
      </c>
      <c r="K57" s="30">
        <v>22</v>
      </c>
      <c r="L57" s="30">
        <v>0</v>
      </c>
      <c r="M57" s="31">
        <v>0</v>
      </c>
      <c r="N57" s="31">
        <v>0</v>
      </c>
      <c r="O57" s="31">
        <v>0</v>
      </c>
      <c r="P57" s="33">
        <f t="shared" si="0"/>
        <v>33</v>
      </c>
      <c r="Q57" s="189"/>
      <c r="R57" s="189"/>
      <c r="S57" s="143">
        <v>22</v>
      </c>
      <c r="T57" s="170"/>
      <c r="U57" s="170"/>
      <c r="V57" s="99"/>
      <c r="W57" s="182"/>
      <c r="X57" s="161"/>
      <c r="Y57" s="161"/>
    </row>
    <row r="58" spans="1:25" ht="16.5" customHeight="1">
      <c r="A58" s="206"/>
      <c r="B58" s="200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37">
        <f t="shared" si="0"/>
        <v>0</v>
      </c>
      <c r="Q58" s="189"/>
      <c r="R58" s="189"/>
      <c r="S58" s="144"/>
      <c r="T58" s="171"/>
      <c r="U58" s="171"/>
      <c r="V58" s="99"/>
      <c r="W58" s="185"/>
      <c r="X58" s="162"/>
      <c r="Y58" s="162"/>
    </row>
    <row r="59" spans="1:25" ht="16.5" customHeight="1">
      <c r="A59" s="206"/>
      <c r="B59" s="198" t="s">
        <v>51</v>
      </c>
      <c r="C59" s="110" t="s">
        <v>32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41">
        <f t="shared" si="0"/>
        <v>0</v>
      </c>
      <c r="Q59" s="191">
        <f>P59+P60+P61</f>
        <v>90</v>
      </c>
      <c r="R59" s="189"/>
      <c r="S59" s="145"/>
      <c r="T59" s="169">
        <v>4</v>
      </c>
      <c r="U59" s="169">
        <v>20</v>
      </c>
      <c r="V59" s="99"/>
      <c r="W59" s="181">
        <v>89</v>
      </c>
      <c r="X59" s="160">
        <v>6</v>
      </c>
      <c r="Y59" s="160">
        <v>0</v>
      </c>
    </row>
    <row r="60" spans="1:25" ht="16.5" customHeight="1">
      <c r="A60" s="206"/>
      <c r="B60" s="199"/>
      <c r="C60" s="108" t="s">
        <v>33</v>
      </c>
      <c r="D60" s="30">
        <v>0</v>
      </c>
      <c r="E60" s="30">
        <v>0</v>
      </c>
      <c r="F60" s="30">
        <v>0</v>
      </c>
      <c r="G60" s="29">
        <v>5</v>
      </c>
      <c r="H60" s="30">
        <v>2</v>
      </c>
      <c r="I60" s="30">
        <v>0</v>
      </c>
      <c r="J60" s="30">
        <v>2</v>
      </c>
      <c r="K60" s="30">
        <v>0</v>
      </c>
      <c r="L60" s="30">
        <v>69</v>
      </c>
      <c r="M60" s="31">
        <v>12</v>
      </c>
      <c r="N60" s="31">
        <v>0</v>
      </c>
      <c r="O60" s="31">
        <v>0</v>
      </c>
      <c r="P60" s="33">
        <f t="shared" si="0"/>
        <v>90</v>
      </c>
      <c r="Q60" s="189"/>
      <c r="R60" s="189"/>
      <c r="S60" s="143">
        <v>46</v>
      </c>
      <c r="T60" s="170"/>
      <c r="U60" s="170"/>
      <c r="V60" s="99"/>
      <c r="W60" s="182"/>
      <c r="X60" s="161"/>
      <c r="Y60" s="161"/>
    </row>
    <row r="61" spans="1:25" ht="16.5" customHeight="1">
      <c r="A61" s="206"/>
      <c r="B61" s="200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137">
        <f t="shared" si="0"/>
        <v>0</v>
      </c>
      <c r="Q61" s="192"/>
      <c r="R61" s="189"/>
      <c r="S61" s="144"/>
      <c r="T61" s="171"/>
      <c r="U61" s="171"/>
      <c r="V61" s="99"/>
      <c r="W61" s="185"/>
      <c r="X61" s="162"/>
      <c r="Y61" s="162"/>
    </row>
    <row r="62" spans="1:25" ht="16.5" customHeight="1">
      <c r="A62" s="206"/>
      <c r="B62" s="198" t="s">
        <v>52</v>
      </c>
      <c r="C62" s="112" t="s">
        <v>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49">
        <f t="shared" si="0"/>
        <v>0</v>
      </c>
      <c r="Q62" s="191">
        <f>P62+P63+P64</f>
        <v>0</v>
      </c>
      <c r="R62" s="189"/>
      <c r="S62" s="143"/>
      <c r="T62" s="169">
        <v>12</v>
      </c>
      <c r="U62" s="169">
        <v>0</v>
      </c>
      <c r="V62" s="99"/>
      <c r="W62" s="181">
        <v>0</v>
      </c>
      <c r="X62" s="160">
        <v>0</v>
      </c>
      <c r="Y62" s="160">
        <v>0</v>
      </c>
    </row>
    <row r="63" spans="1:25" ht="16.5" customHeight="1">
      <c r="A63" s="206"/>
      <c r="B63" s="19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33">
        <f t="shared" si="0"/>
        <v>0</v>
      </c>
      <c r="Q63" s="189"/>
      <c r="R63" s="189"/>
      <c r="S63" s="143">
        <v>0</v>
      </c>
      <c r="T63" s="170"/>
      <c r="U63" s="170"/>
      <c r="V63" s="99"/>
      <c r="W63" s="182"/>
      <c r="X63" s="161"/>
      <c r="Y63" s="161"/>
    </row>
    <row r="64" spans="1:25" ht="16.5" customHeight="1" thickBot="1">
      <c r="A64" s="207"/>
      <c r="B64" s="211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138">
        <f t="shared" si="0"/>
        <v>0</v>
      </c>
      <c r="Q64" s="189"/>
      <c r="R64" s="190"/>
      <c r="S64" s="146"/>
      <c r="T64" s="173"/>
      <c r="U64" s="173"/>
      <c r="V64" s="99"/>
      <c r="W64" s="183"/>
      <c r="X64" s="168"/>
      <c r="Y64" s="168"/>
    </row>
    <row r="65" spans="1:25" ht="16.5" customHeight="1">
      <c r="A65" s="205" t="s">
        <v>53</v>
      </c>
      <c r="B65" s="204" t="s">
        <v>54</v>
      </c>
      <c r="C65" s="107" t="s">
        <v>32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10</v>
      </c>
      <c r="L65" s="26">
        <v>1</v>
      </c>
      <c r="M65" s="27">
        <v>0</v>
      </c>
      <c r="N65" s="27">
        <v>0</v>
      </c>
      <c r="O65" s="62">
        <v>0</v>
      </c>
      <c r="P65" s="28">
        <f t="shared" si="0"/>
        <v>11</v>
      </c>
      <c r="Q65" s="188">
        <f>P65+P66+P67</f>
        <v>367</v>
      </c>
      <c r="R65" s="188">
        <f>SUM(Q65:Q76)</f>
        <v>862</v>
      </c>
      <c r="S65" s="142"/>
      <c r="T65" s="172">
        <v>196</v>
      </c>
      <c r="U65" s="172">
        <v>173</v>
      </c>
      <c r="V65" s="99"/>
      <c r="W65" s="184">
        <v>277</v>
      </c>
      <c r="X65" s="167">
        <v>396</v>
      </c>
      <c r="Y65" s="167">
        <v>435</v>
      </c>
    </row>
    <row r="66" spans="1:25" ht="16.5" customHeight="1">
      <c r="A66" s="206"/>
      <c r="B66" s="199"/>
      <c r="C66" s="108" t="s">
        <v>33</v>
      </c>
      <c r="D66" s="30">
        <v>7</v>
      </c>
      <c r="E66" s="29">
        <v>8</v>
      </c>
      <c r="F66" s="30">
        <v>49</v>
      </c>
      <c r="G66" s="30">
        <v>16</v>
      </c>
      <c r="H66" s="30">
        <v>60</v>
      </c>
      <c r="I66" s="30">
        <v>28</v>
      </c>
      <c r="J66" s="128">
        <v>12</v>
      </c>
      <c r="K66" s="31">
        <v>17</v>
      </c>
      <c r="L66" s="30">
        <v>65</v>
      </c>
      <c r="M66" s="31">
        <v>60</v>
      </c>
      <c r="N66" s="31">
        <v>28</v>
      </c>
      <c r="O66" s="32">
        <v>6</v>
      </c>
      <c r="P66" s="33">
        <f t="shared" si="0"/>
        <v>356</v>
      </c>
      <c r="Q66" s="189"/>
      <c r="R66" s="189"/>
      <c r="S66" s="143">
        <v>250</v>
      </c>
      <c r="T66" s="170"/>
      <c r="U66" s="170"/>
      <c r="V66" s="99"/>
      <c r="W66" s="182"/>
      <c r="X66" s="161"/>
      <c r="Y66" s="161"/>
    </row>
    <row r="67" spans="1:25" ht="16.5" customHeight="1">
      <c r="A67" s="206"/>
      <c r="B67" s="200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45">
        <f t="shared" si="0"/>
        <v>0</v>
      </c>
      <c r="Q67" s="192"/>
      <c r="R67" s="189"/>
      <c r="S67" s="144"/>
      <c r="T67" s="171"/>
      <c r="U67" s="171"/>
      <c r="V67" s="99"/>
      <c r="W67" s="185"/>
      <c r="X67" s="162"/>
      <c r="Y67" s="162"/>
    </row>
    <row r="68" spans="1:25" ht="16.5" customHeight="1">
      <c r="A68" s="206"/>
      <c r="B68" s="198" t="s">
        <v>55</v>
      </c>
      <c r="C68" s="110" t="s">
        <v>32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4</v>
      </c>
      <c r="K68" s="38">
        <v>0</v>
      </c>
      <c r="L68" s="46">
        <v>0</v>
      </c>
      <c r="M68" s="47">
        <v>0</v>
      </c>
      <c r="N68" s="47">
        <v>1</v>
      </c>
      <c r="O68" s="40">
        <v>0</v>
      </c>
      <c r="P68" s="41">
        <f t="shared" si="0"/>
        <v>5</v>
      </c>
      <c r="Q68" s="191">
        <f>P68+P69+P70</f>
        <v>316</v>
      </c>
      <c r="R68" s="189"/>
      <c r="S68" s="145"/>
      <c r="T68" s="169">
        <v>154</v>
      </c>
      <c r="U68" s="169">
        <v>95</v>
      </c>
      <c r="V68" s="99"/>
      <c r="W68" s="181">
        <v>149</v>
      </c>
      <c r="X68" s="160">
        <v>210</v>
      </c>
      <c r="Y68" s="160">
        <v>212</v>
      </c>
    </row>
    <row r="69" spans="1:25" ht="16.5" customHeight="1">
      <c r="A69" s="206"/>
      <c r="B69" s="199"/>
      <c r="C69" s="108" t="s">
        <v>33</v>
      </c>
      <c r="D69" s="30">
        <v>51</v>
      </c>
      <c r="E69" s="30">
        <v>83</v>
      </c>
      <c r="F69" s="30">
        <v>0</v>
      </c>
      <c r="G69" s="29">
        <v>13</v>
      </c>
      <c r="H69" s="30">
        <v>0</v>
      </c>
      <c r="I69" s="95">
        <v>0</v>
      </c>
      <c r="J69" s="30">
        <v>55</v>
      </c>
      <c r="K69" s="30">
        <v>6</v>
      </c>
      <c r="L69" s="30">
        <v>19</v>
      </c>
      <c r="M69" s="31">
        <v>0</v>
      </c>
      <c r="N69" s="31">
        <v>7</v>
      </c>
      <c r="O69" s="32">
        <v>77</v>
      </c>
      <c r="P69" s="33">
        <f t="shared" si="0"/>
        <v>311</v>
      </c>
      <c r="Q69" s="189"/>
      <c r="R69" s="189"/>
      <c r="S69" s="143">
        <v>159</v>
      </c>
      <c r="T69" s="170"/>
      <c r="U69" s="170"/>
      <c r="V69" s="99"/>
      <c r="W69" s="182"/>
      <c r="X69" s="161"/>
      <c r="Y69" s="161"/>
    </row>
    <row r="70" spans="1:25" ht="16.5" customHeight="1">
      <c r="A70" s="206"/>
      <c r="B70" s="200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137">
        <f t="shared" si="0"/>
        <v>0</v>
      </c>
      <c r="Q70" s="192"/>
      <c r="R70" s="189"/>
      <c r="S70" s="144"/>
      <c r="T70" s="171"/>
      <c r="U70" s="171"/>
      <c r="V70" s="99"/>
      <c r="W70" s="185"/>
      <c r="X70" s="162"/>
      <c r="Y70" s="162"/>
    </row>
    <row r="71" spans="1:25" ht="16.5" customHeight="1">
      <c r="A71" s="206"/>
      <c r="B71" s="198" t="s">
        <v>56</v>
      </c>
      <c r="C71" s="110" t="s">
        <v>32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4</v>
      </c>
      <c r="L71" s="46">
        <v>0</v>
      </c>
      <c r="M71" s="47">
        <v>0</v>
      </c>
      <c r="N71" s="47">
        <v>0</v>
      </c>
      <c r="O71" s="40">
        <v>0</v>
      </c>
      <c r="P71" s="49">
        <f t="shared" si="0"/>
        <v>4</v>
      </c>
      <c r="Q71" s="191">
        <f>P71+P72+P73</f>
        <v>179</v>
      </c>
      <c r="R71" s="189"/>
      <c r="S71" s="145"/>
      <c r="T71" s="169">
        <v>121</v>
      </c>
      <c r="U71" s="169">
        <v>28</v>
      </c>
      <c r="V71" s="99"/>
      <c r="W71" s="181">
        <v>207</v>
      </c>
      <c r="X71" s="160">
        <v>46</v>
      </c>
      <c r="Y71" s="160">
        <v>1</v>
      </c>
    </row>
    <row r="72" spans="1:25" ht="16.5" customHeight="1">
      <c r="A72" s="206"/>
      <c r="B72" s="199"/>
      <c r="C72" s="108" t="s">
        <v>33</v>
      </c>
      <c r="D72" s="30">
        <v>14</v>
      </c>
      <c r="E72" s="30">
        <v>20</v>
      </c>
      <c r="F72" s="30">
        <v>20</v>
      </c>
      <c r="G72" s="30">
        <v>0</v>
      </c>
      <c r="H72" s="30">
        <v>0</v>
      </c>
      <c r="I72" s="30">
        <v>12</v>
      </c>
      <c r="J72" s="128">
        <v>3</v>
      </c>
      <c r="K72" s="30">
        <v>0</v>
      </c>
      <c r="L72" s="30">
        <v>16</v>
      </c>
      <c r="M72" s="31">
        <v>0</v>
      </c>
      <c r="N72" s="31">
        <v>16</v>
      </c>
      <c r="O72" s="32">
        <v>74</v>
      </c>
      <c r="P72" s="33">
        <f aca="true" t="shared" si="1" ref="P72:P116">SUM(D72:O72)</f>
        <v>175</v>
      </c>
      <c r="Q72" s="189"/>
      <c r="R72" s="189"/>
      <c r="S72" s="143">
        <v>123</v>
      </c>
      <c r="T72" s="170"/>
      <c r="U72" s="170"/>
      <c r="V72" s="99"/>
      <c r="W72" s="182"/>
      <c r="X72" s="161"/>
      <c r="Y72" s="161"/>
    </row>
    <row r="73" spans="1:25" ht="16.5" customHeight="1">
      <c r="A73" s="206"/>
      <c r="B73" s="200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137">
        <f t="shared" si="1"/>
        <v>0</v>
      </c>
      <c r="Q73" s="192"/>
      <c r="R73" s="189"/>
      <c r="S73" s="144"/>
      <c r="T73" s="171"/>
      <c r="U73" s="171"/>
      <c r="V73" s="99"/>
      <c r="W73" s="185"/>
      <c r="X73" s="162"/>
      <c r="Y73" s="162"/>
    </row>
    <row r="74" spans="1:25" ht="16.5" customHeight="1">
      <c r="A74" s="206"/>
      <c r="B74" s="198" t="s">
        <v>57</v>
      </c>
      <c r="C74" s="112" t="s">
        <v>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49">
        <f t="shared" si="1"/>
        <v>0</v>
      </c>
      <c r="Q74" s="191">
        <f>P74+P75+P76</f>
        <v>0</v>
      </c>
      <c r="R74" s="189"/>
      <c r="S74" s="143"/>
      <c r="T74" s="169">
        <v>0</v>
      </c>
      <c r="U74" s="169">
        <v>0</v>
      </c>
      <c r="V74" s="99"/>
      <c r="W74" s="181">
        <v>0</v>
      </c>
      <c r="X74" s="160">
        <v>0</v>
      </c>
      <c r="Y74" s="160">
        <v>0</v>
      </c>
    </row>
    <row r="75" spans="1:25" ht="16.5" customHeight="1">
      <c r="A75" s="206"/>
      <c r="B75" s="19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33">
        <f t="shared" si="1"/>
        <v>0</v>
      </c>
      <c r="Q75" s="189"/>
      <c r="R75" s="189"/>
      <c r="S75" s="143">
        <v>0</v>
      </c>
      <c r="T75" s="170"/>
      <c r="U75" s="170"/>
      <c r="V75" s="99"/>
      <c r="W75" s="182"/>
      <c r="X75" s="161"/>
      <c r="Y75" s="161"/>
    </row>
    <row r="76" spans="1:25" ht="16.5" customHeight="1" thickBot="1">
      <c r="A76" s="207"/>
      <c r="B76" s="211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37">
        <f t="shared" si="1"/>
        <v>0</v>
      </c>
      <c r="Q76" s="189"/>
      <c r="R76" s="190"/>
      <c r="S76" s="146"/>
      <c r="T76" s="173"/>
      <c r="U76" s="173"/>
      <c r="V76" s="99"/>
      <c r="W76" s="183"/>
      <c r="X76" s="168"/>
      <c r="Y76" s="168"/>
    </row>
    <row r="77" spans="1:25" ht="16.5" customHeight="1">
      <c r="A77" s="201" t="s">
        <v>58</v>
      </c>
      <c r="B77" s="204" t="s">
        <v>59</v>
      </c>
      <c r="C77" s="107" t="s">
        <v>32</v>
      </c>
      <c r="D77" s="26">
        <v>6</v>
      </c>
      <c r="E77" s="64">
        <v>0</v>
      </c>
      <c r="F77" s="46">
        <v>9</v>
      </c>
      <c r="G77" s="26">
        <v>2</v>
      </c>
      <c r="H77" s="26">
        <v>0</v>
      </c>
      <c r="I77" s="46">
        <v>0</v>
      </c>
      <c r="J77" s="46">
        <v>0</v>
      </c>
      <c r="K77" s="30">
        <v>0</v>
      </c>
      <c r="L77" s="46">
        <v>4</v>
      </c>
      <c r="M77" s="46">
        <v>0</v>
      </c>
      <c r="N77" s="46">
        <v>4</v>
      </c>
      <c r="O77" s="62">
        <v>0</v>
      </c>
      <c r="P77" s="28">
        <f t="shared" si="1"/>
        <v>25</v>
      </c>
      <c r="Q77" s="188">
        <f>P77+P78+P79</f>
        <v>515</v>
      </c>
      <c r="R77" s="217">
        <f>SUM(Q77:Q79)</f>
        <v>515</v>
      </c>
      <c r="S77" s="142"/>
      <c r="T77" s="172">
        <v>279</v>
      </c>
      <c r="U77" s="172">
        <v>465</v>
      </c>
      <c r="V77" s="99"/>
      <c r="W77" s="184">
        <v>524</v>
      </c>
      <c r="X77" s="167">
        <v>807</v>
      </c>
      <c r="Y77" s="167">
        <v>590</v>
      </c>
    </row>
    <row r="78" spans="1:25" ht="16.5" customHeight="1">
      <c r="A78" s="202"/>
      <c r="B78" s="199"/>
      <c r="C78" s="108" t="s">
        <v>33</v>
      </c>
      <c r="D78" s="30">
        <v>69</v>
      </c>
      <c r="E78" s="29">
        <v>30</v>
      </c>
      <c r="F78" s="30">
        <v>34</v>
      </c>
      <c r="G78" s="30">
        <v>39</v>
      </c>
      <c r="H78" s="30">
        <v>112</v>
      </c>
      <c r="I78" s="30">
        <v>24</v>
      </c>
      <c r="J78" s="128">
        <v>8</v>
      </c>
      <c r="K78" s="31">
        <v>46</v>
      </c>
      <c r="L78" s="30">
        <v>31</v>
      </c>
      <c r="M78" s="31">
        <v>62</v>
      </c>
      <c r="N78" s="31">
        <v>23</v>
      </c>
      <c r="O78" s="32">
        <v>12</v>
      </c>
      <c r="P78" s="33">
        <f t="shared" si="1"/>
        <v>490</v>
      </c>
      <c r="Q78" s="189"/>
      <c r="R78" s="218"/>
      <c r="S78" s="143">
        <v>307</v>
      </c>
      <c r="T78" s="170"/>
      <c r="U78" s="170"/>
      <c r="V78" s="99"/>
      <c r="W78" s="182"/>
      <c r="X78" s="161"/>
      <c r="Y78" s="161"/>
    </row>
    <row r="79" spans="1:25" ht="16.5" customHeight="1" thickBot="1">
      <c r="A79" s="203"/>
      <c r="B79" s="211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53">
        <f t="shared" si="1"/>
        <v>0</v>
      </c>
      <c r="Q79" s="190"/>
      <c r="R79" s="219"/>
      <c r="S79" s="146"/>
      <c r="T79" s="173"/>
      <c r="U79" s="173"/>
      <c r="V79" s="99"/>
      <c r="W79" s="183"/>
      <c r="X79" s="168"/>
      <c r="Y79" s="168"/>
    </row>
    <row r="80" spans="1:25" ht="16.5" customHeight="1">
      <c r="A80" s="205" t="s">
        <v>60</v>
      </c>
      <c r="B80" s="204" t="s">
        <v>61</v>
      </c>
      <c r="C80" s="107" t="s">
        <v>32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49">
        <f t="shared" si="1"/>
        <v>0</v>
      </c>
      <c r="Q80" s="189">
        <f>P80+P81+P82</f>
        <v>198</v>
      </c>
      <c r="R80" s="188">
        <f>SUM(Q80:Q97)</f>
        <v>475</v>
      </c>
      <c r="S80" s="142"/>
      <c r="T80" s="172">
        <v>241</v>
      </c>
      <c r="U80" s="172">
        <v>51</v>
      </c>
      <c r="V80" s="99"/>
      <c r="W80" s="184">
        <v>241</v>
      </c>
      <c r="X80" s="167">
        <v>217</v>
      </c>
      <c r="Y80" s="167">
        <v>196</v>
      </c>
    </row>
    <row r="81" spans="1:25" ht="16.5" customHeight="1">
      <c r="A81" s="206"/>
      <c r="B81" s="199"/>
      <c r="C81" s="108" t="s">
        <v>33</v>
      </c>
      <c r="D81" s="30">
        <v>2</v>
      </c>
      <c r="E81" s="30">
        <v>4</v>
      </c>
      <c r="F81" s="30">
        <v>97</v>
      </c>
      <c r="G81" s="30">
        <v>22</v>
      </c>
      <c r="H81" s="30">
        <v>0</v>
      </c>
      <c r="I81" s="30">
        <v>23</v>
      </c>
      <c r="J81" s="128">
        <v>0</v>
      </c>
      <c r="K81" s="30">
        <v>28</v>
      </c>
      <c r="L81" s="30">
        <v>22</v>
      </c>
      <c r="M81" s="30">
        <v>0</v>
      </c>
      <c r="N81" s="30">
        <v>0</v>
      </c>
      <c r="O81" s="32">
        <v>0</v>
      </c>
      <c r="P81" s="33">
        <f t="shared" si="1"/>
        <v>198</v>
      </c>
      <c r="Q81" s="189"/>
      <c r="R81" s="189"/>
      <c r="S81" s="143">
        <v>236</v>
      </c>
      <c r="T81" s="170"/>
      <c r="U81" s="170"/>
      <c r="V81" s="99"/>
      <c r="W81" s="182"/>
      <c r="X81" s="161"/>
      <c r="Y81" s="161"/>
    </row>
    <row r="82" spans="1:25" ht="16.5" customHeight="1">
      <c r="A82" s="206"/>
      <c r="B82" s="200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137">
        <f t="shared" si="1"/>
        <v>0</v>
      </c>
      <c r="Q82" s="192"/>
      <c r="R82" s="189"/>
      <c r="S82" s="144"/>
      <c r="T82" s="171"/>
      <c r="U82" s="171"/>
      <c r="V82" s="99"/>
      <c r="W82" s="185"/>
      <c r="X82" s="162"/>
      <c r="Y82" s="162"/>
    </row>
    <row r="83" spans="1:25" ht="16.5" customHeight="1">
      <c r="A83" s="206"/>
      <c r="B83" s="198" t="s">
        <v>62</v>
      </c>
      <c r="C83" s="110" t="s">
        <v>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49">
        <f t="shared" si="1"/>
        <v>0</v>
      </c>
      <c r="Q83" s="191">
        <f>P83+P84+P85</f>
        <v>18</v>
      </c>
      <c r="R83" s="189"/>
      <c r="S83" s="145"/>
      <c r="T83" s="169">
        <v>12</v>
      </c>
      <c r="U83" s="169">
        <v>15</v>
      </c>
      <c r="V83" s="99"/>
      <c r="W83" s="181">
        <v>16</v>
      </c>
      <c r="X83" s="160">
        <v>19</v>
      </c>
      <c r="Y83" s="160">
        <v>0</v>
      </c>
    </row>
    <row r="84" spans="1:25" ht="16.5" customHeight="1">
      <c r="A84" s="206"/>
      <c r="B84" s="199"/>
      <c r="C84" s="108" t="s">
        <v>33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12</v>
      </c>
      <c r="L84" s="30">
        <v>0</v>
      </c>
      <c r="M84" s="30">
        <v>6</v>
      </c>
      <c r="N84" s="30">
        <v>0</v>
      </c>
      <c r="O84" s="32">
        <v>0</v>
      </c>
      <c r="P84" s="33">
        <f t="shared" si="1"/>
        <v>18</v>
      </c>
      <c r="Q84" s="189"/>
      <c r="R84" s="189"/>
      <c r="S84" s="143">
        <v>68</v>
      </c>
      <c r="T84" s="170"/>
      <c r="U84" s="170"/>
      <c r="V84" s="99"/>
      <c r="W84" s="182"/>
      <c r="X84" s="161"/>
      <c r="Y84" s="161"/>
    </row>
    <row r="85" spans="1:25" ht="16.5" customHeight="1">
      <c r="A85" s="206"/>
      <c r="B85" s="200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137">
        <f t="shared" si="1"/>
        <v>0</v>
      </c>
      <c r="Q85" s="192"/>
      <c r="R85" s="189"/>
      <c r="S85" s="144"/>
      <c r="T85" s="171"/>
      <c r="U85" s="171"/>
      <c r="V85" s="99"/>
      <c r="W85" s="185"/>
      <c r="X85" s="162"/>
      <c r="Y85" s="162"/>
    </row>
    <row r="86" spans="1:25" ht="16.5" customHeight="1">
      <c r="A86" s="206"/>
      <c r="B86" s="198" t="s">
        <v>63</v>
      </c>
      <c r="C86" s="110" t="s">
        <v>32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22</v>
      </c>
      <c r="P86" s="49">
        <f t="shared" si="1"/>
        <v>22</v>
      </c>
      <c r="Q86" s="189">
        <f>P86+P87+P88</f>
        <v>146</v>
      </c>
      <c r="R86" s="189"/>
      <c r="S86" s="145"/>
      <c r="T86" s="169">
        <v>78</v>
      </c>
      <c r="U86" s="169">
        <v>26</v>
      </c>
      <c r="V86" s="99"/>
      <c r="W86" s="181">
        <v>45</v>
      </c>
      <c r="X86" s="160">
        <v>64</v>
      </c>
      <c r="Y86" s="160">
        <v>52</v>
      </c>
    </row>
    <row r="87" spans="1:25" ht="16.5" customHeight="1">
      <c r="A87" s="206"/>
      <c r="B87" s="199"/>
      <c r="C87" s="108" t="s">
        <v>33</v>
      </c>
      <c r="D87" s="30">
        <v>0</v>
      </c>
      <c r="E87" s="30">
        <v>0</v>
      </c>
      <c r="F87" s="30">
        <v>0</v>
      </c>
      <c r="G87" s="30">
        <v>0</v>
      </c>
      <c r="H87" s="30">
        <v>13</v>
      </c>
      <c r="I87" s="30">
        <v>16</v>
      </c>
      <c r="J87" s="128">
        <v>5</v>
      </c>
      <c r="K87" s="30">
        <v>0</v>
      </c>
      <c r="L87" s="30">
        <v>0</v>
      </c>
      <c r="M87" s="30">
        <v>10</v>
      </c>
      <c r="N87" s="30">
        <v>0</v>
      </c>
      <c r="O87" s="32">
        <v>80</v>
      </c>
      <c r="P87" s="33">
        <f t="shared" si="1"/>
        <v>124</v>
      </c>
      <c r="Q87" s="189"/>
      <c r="R87" s="189"/>
      <c r="S87" s="143">
        <v>100</v>
      </c>
      <c r="T87" s="170"/>
      <c r="U87" s="170"/>
      <c r="V87" s="99"/>
      <c r="W87" s="182"/>
      <c r="X87" s="161"/>
      <c r="Y87" s="161"/>
    </row>
    <row r="88" spans="1:25" ht="16.5" customHeight="1">
      <c r="A88" s="206"/>
      <c r="B88" s="200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137">
        <f t="shared" si="1"/>
        <v>0</v>
      </c>
      <c r="Q88" s="192"/>
      <c r="R88" s="189"/>
      <c r="S88" s="144"/>
      <c r="T88" s="171"/>
      <c r="U88" s="171"/>
      <c r="V88" s="99"/>
      <c r="W88" s="185"/>
      <c r="X88" s="162"/>
      <c r="Y88" s="162"/>
    </row>
    <row r="89" spans="1:25" ht="16.5" customHeight="1">
      <c r="A89" s="206"/>
      <c r="B89" s="198" t="s">
        <v>64</v>
      </c>
      <c r="C89" s="112" t="s">
        <v>32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</v>
      </c>
      <c r="J89" s="46">
        <v>0</v>
      </c>
      <c r="K89" s="46">
        <v>0</v>
      </c>
      <c r="L89" s="46">
        <v>1</v>
      </c>
      <c r="M89" s="46">
        <v>0</v>
      </c>
      <c r="N89" s="46">
        <v>0</v>
      </c>
      <c r="O89" s="46">
        <v>0</v>
      </c>
      <c r="P89" s="49">
        <f t="shared" si="1"/>
        <v>11</v>
      </c>
      <c r="Q89" s="191">
        <f>P89+P90+P91</f>
        <v>106</v>
      </c>
      <c r="R89" s="189"/>
      <c r="S89" s="145"/>
      <c r="T89" s="169">
        <v>16</v>
      </c>
      <c r="U89" s="169">
        <v>41</v>
      </c>
      <c r="V89" s="99"/>
      <c r="W89" s="181">
        <v>75</v>
      </c>
      <c r="X89" s="160">
        <v>39</v>
      </c>
      <c r="Y89" s="160">
        <v>18</v>
      </c>
    </row>
    <row r="90" spans="1:25" ht="16.5" customHeight="1">
      <c r="A90" s="206"/>
      <c r="B90" s="199"/>
      <c r="C90" s="108" t="s">
        <v>33</v>
      </c>
      <c r="D90" s="30">
        <v>0</v>
      </c>
      <c r="E90" s="30">
        <v>0</v>
      </c>
      <c r="F90" s="30">
        <v>4</v>
      </c>
      <c r="G90" s="30">
        <v>0</v>
      </c>
      <c r="H90" s="30">
        <v>44</v>
      </c>
      <c r="I90" s="30">
        <v>0</v>
      </c>
      <c r="J90" s="30">
        <v>31</v>
      </c>
      <c r="K90" s="30">
        <v>10</v>
      </c>
      <c r="L90" s="30">
        <v>6</v>
      </c>
      <c r="M90" s="30">
        <v>0</v>
      </c>
      <c r="N90" s="30">
        <v>0</v>
      </c>
      <c r="O90" s="30">
        <v>0</v>
      </c>
      <c r="P90" s="33">
        <f t="shared" si="1"/>
        <v>95</v>
      </c>
      <c r="Q90" s="189"/>
      <c r="R90" s="189"/>
      <c r="S90" s="143">
        <v>144</v>
      </c>
      <c r="T90" s="170"/>
      <c r="U90" s="170"/>
      <c r="V90" s="99"/>
      <c r="W90" s="182"/>
      <c r="X90" s="161"/>
      <c r="Y90" s="161"/>
    </row>
    <row r="91" spans="1:25" ht="16.5" customHeight="1">
      <c r="A91" s="206"/>
      <c r="B91" s="200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137">
        <f t="shared" si="1"/>
        <v>0</v>
      </c>
      <c r="Q91" s="192"/>
      <c r="R91" s="189"/>
      <c r="S91" s="144"/>
      <c r="T91" s="171"/>
      <c r="U91" s="171"/>
      <c r="V91" s="99"/>
      <c r="W91" s="185"/>
      <c r="X91" s="162"/>
      <c r="Y91" s="162"/>
    </row>
    <row r="92" spans="1:31" ht="16.5" customHeight="1">
      <c r="A92" s="206"/>
      <c r="B92" s="198" t="s">
        <v>65</v>
      </c>
      <c r="C92" s="110" t="s">
        <v>32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9">
        <f t="shared" si="1"/>
        <v>0</v>
      </c>
      <c r="Q92" s="191">
        <f>P92+P93+P94</f>
        <v>7</v>
      </c>
      <c r="R92" s="189"/>
      <c r="S92" s="145"/>
      <c r="T92" s="169">
        <v>20</v>
      </c>
      <c r="U92" s="169">
        <v>19</v>
      </c>
      <c r="V92" s="99"/>
      <c r="W92" s="181">
        <v>4</v>
      </c>
      <c r="X92" s="160">
        <v>0</v>
      </c>
      <c r="Y92" s="160">
        <v>0</v>
      </c>
      <c r="AE92" s="186"/>
    </row>
    <row r="93" spans="1:31" ht="16.5" customHeight="1">
      <c r="A93" s="206"/>
      <c r="B93" s="199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7</v>
      </c>
      <c r="L93" s="30">
        <v>0</v>
      </c>
      <c r="M93" s="30">
        <v>0</v>
      </c>
      <c r="N93" s="30">
        <v>0</v>
      </c>
      <c r="O93" s="30">
        <v>0</v>
      </c>
      <c r="P93" s="33">
        <f t="shared" si="1"/>
        <v>7</v>
      </c>
      <c r="Q93" s="189"/>
      <c r="R93" s="189"/>
      <c r="S93" s="143">
        <v>9</v>
      </c>
      <c r="T93" s="170"/>
      <c r="U93" s="170"/>
      <c r="V93" s="99"/>
      <c r="W93" s="182"/>
      <c r="X93" s="161"/>
      <c r="Y93" s="161"/>
      <c r="AE93" s="187"/>
    </row>
    <row r="94" spans="1:25" ht="16.5" customHeight="1">
      <c r="A94" s="206"/>
      <c r="B94" s="200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137">
        <f t="shared" si="1"/>
        <v>0</v>
      </c>
      <c r="Q94" s="192"/>
      <c r="R94" s="189"/>
      <c r="S94" s="144"/>
      <c r="T94" s="171"/>
      <c r="U94" s="171"/>
      <c r="V94" s="99"/>
      <c r="W94" s="185"/>
      <c r="X94" s="162"/>
      <c r="Y94" s="162"/>
    </row>
    <row r="95" spans="1:25" ht="16.5" customHeight="1">
      <c r="A95" s="206"/>
      <c r="B95" s="198" t="s">
        <v>66</v>
      </c>
      <c r="C95" s="112" t="s">
        <v>32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9">
        <f t="shared" si="1"/>
        <v>0</v>
      </c>
      <c r="Q95" s="191">
        <f>P95+P96+P97</f>
        <v>0</v>
      </c>
      <c r="R95" s="189"/>
      <c r="S95" s="143"/>
      <c r="T95" s="169">
        <v>0</v>
      </c>
      <c r="U95" s="169">
        <v>0</v>
      </c>
      <c r="V95" s="99"/>
      <c r="W95" s="181">
        <v>0</v>
      </c>
      <c r="X95" s="160">
        <v>0</v>
      </c>
      <c r="Y95" s="160">
        <v>0</v>
      </c>
    </row>
    <row r="96" spans="1:25" ht="16.5" customHeight="1">
      <c r="A96" s="206"/>
      <c r="B96" s="19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3">
        <f t="shared" si="1"/>
        <v>0</v>
      </c>
      <c r="Q96" s="189"/>
      <c r="R96" s="189"/>
      <c r="S96" s="143">
        <v>0</v>
      </c>
      <c r="T96" s="170"/>
      <c r="U96" s="170"/>
      <c r="V96" s="99"/>
      <c r="W96" s="182"/>
      <c r="X96" s="161"/>
      <c r="Y96" s="161"/>
    </row>
    <row r="97" spans="1:25" ht="16.5" customHeight="1" thickBot="1">
      <c r="A97" s="207"/>
      <c r="B97" s="211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89">
        <f t="shared" si="1"/>
        <v>0</v>
      </c>
      <c r="Q97" s="190"/>
      <c r="R97" s="190"/>
      <c r="S97" s="146"/>
      <c r="T97" s="173"/>
      <c r="U97" s="173"/>
      <c r="V97" s="99"/>
      <c r="W97" s="183"/>
      <c r="X97" s="168"/>
      <c r="Y97" s="168"/>
    </row>
    <row r="98" spans="1:25" ht="16.5" customHeight="1">
      <c r="A98" s="205" t="s">
        <v>67</v>
      </c>
      <c r="B98" s="204" t="s">
        <v>68</v>
      </c>
      <c r="C98" s="107" t="s">
        <v>32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0</v>
      </c>
      <c r="L98" s="26">
        <v>0</v>
      </c>
      <c r="M98" s="27">
        <v>0</v>
      </c>
      <c r="N98" s="27">
        <v>0</v>
      </c>
      <c r="O98" s="27">
        <v>3</v>
      </c>
      <c r="P98" s="49">
        <f t="shared" si="1"/>
        <v>3</v>
      </c>
      <c r="Q98" s="188">
        <f>P98+P99+P100</f>
        <v>27</v>
      </c>
      <c r="R98" s="188">
        <f>SUM(Q98:Q103)</f>
        <v>190</v>
      </c>
      <c r="S98" s="142"/>
      <c r="T98" s="172">
        <v>134</v>
      </c>
      <c r="U98" s="172">
        <v>103</v>
      </c>
      <c r="V98" s="99"/>
      <c r="W98" s="184">
        <v>218</v>
      </c>
      <c r="X98" s="167">
        <v>221</v>
      </c>
      <c r="Y98" s="167">
        <v>299</v>
      </c>
    </row>
    <row r="99" spans="1:25" ht="16.5" customHeight="1">
      <c r="A99" s="206"/>
      <c r="B99" s="199"/>
      <c r="C99" s="108" t="s">
        <v>33</v>
      </c>
      <c r="D99" s="30">
        <v>2</v>
      </c>
      <c r="E99" s="30">
        <v>3</v>
      </c>
      <c r="F99" s="30">
        <v>9</v>
      </c>
      <c r="G99" s="30">
        <v>0</v>
      </c>
      <c r="H99" s="30">
        <v>0</v>
      </c>
      <c r="I99" s="30">
        <v>0</v>
      </c>
      <c r="J99" s="30">
        <v>3</v>
      </c>
      <c r="K99" s="31">
        <v>4</v>
      </c>
      <c r="L99" s="30">
        <v>0</v>
      </c>
      <c r="M99" s="31">
        <v>1</v>
      </c>
      <c r="N99" s="31">
        <v>0</v>
      </c>
      <c r="O99" s="32">
        <v>2</v>
      </c>
      <c r="P99" s="33">
        <f t="shared" si="1"/>
        <v>24</v>
      </c>
      <c r="Q99" s="189"/>
      <c r="R99" s="189"/>
      <c r="S99" s="143">
        <v>131</v>
      </c>
      <c r="T99" s="170"/>
      <c r="U99" s="170"/>
      <c r="V99" s="99"/>
      <c r="W99" s="182"/>
      <c r="X99" s="161"/>
      <c r="Y99" s="161"/>
    </row>
    <row r="100" spans="1:25" ht="16.5" customHeight="1">
      <c r="A100" s="206"/>
      <c r="B100" s="200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137">
        <f t="shared" si="1"/>
        <v>0</v>
      </c>
      <c r="Q100" s="192"/>
      <c r="R100" s="189"/>
      <c r="S100" s="144"/>
      <c r="T100" s="171"/>
      <c r="U100" s="171"/>
      <c r="V100" s="99"/>
      <c r="W100" s="185"/>
      <c r="X100" s="162"/>
      <c r="Y100" s="162"/>
    </row>
    <row r="101" spans="1:25" ht="16.5" customHeight="1">
      <c r="A101" s="206"/>
      <c r="B101" s="198" t="s">
        <v>69</v>
      </c>
      <c r="C101" s="110" t="s">
        <v>32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35</v>
      </c>
      <c r="M101" s="47">
        <v>2</v>
      </c>
      <c r="N101" s="47">
        <v>0</v>
      </c>
      <c r="O101" s="40">
        <v>0</v>
      </c>
      <c r="P101" s="49">
        <f t="shared" si="1"/>
        <v>37</v>
      </c>
      <c r="Q101" s="191">
        <f>P101+P102+P103</f>
        <v>163</v>
      </c>
      <c r="R101" s="189"/>
      <c r="S101" s="143"/>
      <c r="T101" s="169">
        <v>141</v>
      </c>
      <c r="U101" s="169">
        <v>100</v>
      </c>
      <c r="V101" s="99"/>
      <c r="W101" s="181">
        <v>260</v>
      </c>
      <c r="X101" s="160">
        <v>199</v>
      </c>
      <c r="Y101" s="160">
        <v>203</v>
      </c>
    </row>
    <row r="102" spans="1:25" ht="16.5" customHeight="1">
      <c r="A102" s="206"/>
      <c r="B102" s="199"/>
      <c r="C102" s="108" t="s">
        <v>33</v>
      </c>
      <c r="D102" s="30">
        <v>14</v>
      </c>
      <c r="E102" s="30">
        <v>0</v>
      </c>
      <c r="F102" s="30">
        <v>8</v>
      </c>
      <c r="G102" s="30">
        <v>16</v>
      </c>
      <c r="H102" s="30">
        <v>16</v>
      </c>
      <c r="I102" s="30">
        <v>7</v>
      </c>
      <c r="J102" s="128">
        <v>5</v>
      </c>
      <c r="K102" s="31">
        <v>7</v>
      </c>
      <c r="L102" s="30">
        <v>25</v>
      </c>
      <c r="M102" s="31">
        <v>13</v>
      </c>
      <c r="N102" s="31">
        <v>3</v>
      </c>
      <c r="O102" s="32">
        <v>12</v>
      </c>
      <c r="P102" s="33">
        <f t="shared" si="1"/>
        <v>126</v>
      </c>
      <c r="Q102" s="189"/>
      <c r="R102" s="189"/>
      <c r="S102" s="143">
        <v>128</v>
      </c>
      <c r="T102" s="170"/>
      <c r="U102" s="170"/>
      <c r="V102" s="99"/>
      <c r="W102" s="182"/>
      <c r="X102" s="161"/>
      <c r="Y102" s="161"/>
    </row>
    <row r="103" spans="1:25" ht="16.5" customHeight="1" thickBot="1">
      <c r="A103" s="207"/>
      <c r="B103" s="211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37">
        <f t="shared" si="1"/>
        <v>0</v>
      </c>
      <c r="Q103" s="190"/>
      <c r="R103" s="190"/>
      <c r="S103" s="146"/>
      <c r="T103" s="173"/>
      <c r="U103" s="173"/>
      <c r="V103" s="99"/>
      <c r="W103" s="183"/>
      <c r="X103" s="168"/>
      <c r="Y103" s="168"/>
    </row>
    <row r="104" spans="1:25" ht="16.5" customHeight="1">
      <c r="A104" s="201" t="s">
        <v>70</v>
      </c>
      <c r="B104" s="204" t="s">
        <v>71</v>
      </c>
      <c r="C104" s="107" t="s">
        <v>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0</v>
      </c>
      <c r="L104" s="26">
        <v>0</v>
      </c>
      <c r="M104" s="26">
        <v>0</v>
      </c>
      <c r="N104" s="26">
        <v>0</v>
      </c>
      <c r="O104" s="62">
        <v>0</v>
      </c>
      <c r="P104" s="87">
        <f t="shared" si="1"/>
        <v>0</v>
      </c>
      <c r="Q104" s="188">
        <f>P104+P105+P106</f>
        <v>40</v>
      </c>
      <c r="R104" s="188">
        <f>SUM(Q104:Q112)</f>
        <v>187</v>
      </c>
      <c r="S104" s="142"/>
      <c r="T104" s="172">
        <v>117</v>
      </c>
      <c r="U104" s="172">
        <v>166</v>
      </c>
      <c r="V104" s="99"/>
      <c r="W104" s="184">
        <v>85</v>
      </c>
      <c r="X104" s="167">
        <v>138</v>
      </c>
      <c r="Y104" s="167">
        <v>175</v>
      </c>
    </row>
    <row r="105" spans="1:25" ht="16.5" customHeight="1">
      <c r="A105" s="202"/>
      <c r="B105" s="199"/>
      <c r="C105" s="108" t="s">
        <v>33</v>
      </c>
      <c r="D105" s="30">
        <v>0</v>
      </c>
      <c r="E105" s="30">
        <v>0</v>
      </c>
      <c r="F105" s="30">
        <v>0</v>
      </c>
      <c r="G105" s="30">
        <v>0</v>
      </c>
      <c r="H105" s="30">
        <v>1</v>
      </c>
      <c r="I105" s="30">
        <v>30</v>
      </c>
      <c r="J105" s="30">
        <v>2</v>
      </c>
      <c r="K105" s="31">
        <v>3</v>
      </c>
      <c r="L105" s="30">
        <v>1</v>
      </c>
      <c r="M105" s="30">
        <v>0</v>
      </c>
      <c r="N105" s="30">
        <v>0</v>
      </c>
      <c r="O105" s="32">
        <v>3</v>
      </c>
      <c r="P105" s="33">
        <f t="shared" si="1"/>
        <v>40</v>
      </c>
      <c r="Q105" s="189"/>
      <c r="R105" s="189"/>
      <c r="S105" s="143">
        <v>78</v>
      </c>
      <c r="T105" s="170"/>
      <c r="U105" s="170"/>
      <c r="V105" s="99"/>
      <c r="W105" s="182"/>
      <c r="X105" s="161"/>
      <c r="Y105" s="161"/>
    </row>
    <row r="106" spans="1:25" ht="16.5" customHeight="1">
      <c r="A106" s="202"/>
      <c r="B106" s="200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37">
        <f t="shared" si="1"/>
        <v>0</v>
      </c>
      <c r="Q106" s="192"/>
      <c r="R106" s="189"/>
      <c r="S106" s="144"/>
      <c r="T106" s="171"/>
      <c r="U106" s="171"/>
      <c r="V106" s="99"/>
      <c r="W106" s="185"/>
      <c r="X106" s="162"/>
      <c r="Y106" s="162"/>
    </row>
    <row r="107" spans="1:25" ht="16.5" customHeight="1">
      <c r="A107" s="202"/>
      <c r="B107" s="198" t="s">
        <v>72</v>
      </c>
      <c r="C107" s="110" t="s">
        <v>32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136">
        <f t="shared" si="1"/>
        <v>0</v>
      </c>
      <c r="Q107" s="191">
        <f>P107+P108+P109</f>
        <v>100</v>
      </c>
      <c r="R107" s="189"/>
      <c r="S107" s="145"/>
      <c r="T107" s="169">
        <v>12</v>
      </c>
      <c r="U107" s="169">
        <v>22</v>
      </c>
      <c r="V107" s="99"/>
      <c r="W107" s="181">
        <v>37</v>
      </c>
      <c r="X107" s="160">
        <v>57</v>
      </c>
      <c r="Y107" s="160">
        <v>55</v>
      </c>
    </row>
    <row r="108" spans="1:25" ht="16.5" customHeight="1">
      <c r="A108" s="202"/>
      <c r="B108" s="199"/>
      <c r="C108" s="108" t="s">
        <v>33</v>
      </c>
      <c r="D108" s="30">
        <v>10</v>
      </c>
      <c r="E108" s="30">
        <v>1</v>
      </c>
      <c r="F108" s="30">
        <v>50</v>
      </c>
      <c r="G108" s="30">
        <v>1</v>
      </c>
      <c r="H108" s="30">
        <v>0</v>
      </c>
      <c r="I108" s="30">
        <v>0</v>
      </c>
      <c r="J108" s="128">
        <v>0</v>
      </c>
      <c r="K108" s="30">
        <v>0</v>
      </c>
      <c r="L108" s="30">
        <v>18</v>
      </c>
      <c r="M108" s="30">
        <v>5</v>
      </c>
      <c r="N108" s="30">
        <v>14</v>
      </c>
      <c r="O108" s="32">
        <v>1</v>
      </c>
      <c r="P108" s="33">
        <f t="shared" si="1"/>
        <v>100</v>
      </c>
      <c r="Q108" s="189"/>
      <c r="R108" s="189"/>
      <c r="S108" s="143">
        <v>16</v>
      </c>
      <c r="T108" s="170"/>
      <c r="U108" s="170"/>
      <c r="V108" s="99"/>
      <c r="W108" s="182"/>
      <c r="X108" s="161"/>
      <c r="Y108" s="161"/>
    </row>
    <row r="109" spans="1:25" ht="16.5" customHeight="1">
      <c r="A109" s="202"/>
      <c r="B109" s="200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37">
        <f t="shared" si="1"/>
        <v>0</v>
      </c>
      <c r="Q109" s="192"/>
      <c r="R109" s="189"/>
      <c r="S109" s="144"/>
      <c r="T109" s="171"/>
      <c r="U109" s="171"/>
      <c r="V109" s="99"/>
      <c r="W109" s="185"/>
      <c r="X109" s="162"/>
      <c r="Y109" s="162"/>
    </row>
    <row r="110" spans="1:25" ht="16.5" customHeight="1">
      <c r="A110" s="202"/>
      <c r="B110" s="198" t="s">
        <v>73</v>
      </c>
      <c r="C110" s="112" t="s">
        <v>32</v>
      </c>
      <c r="D110" s="46">
        <v>6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136">
        <f t="shared" si="1"/>
        <v>6</v>
      </c>
      <c r="Q110" s="191">
        <f>P110+P111+P112</f>
        <v>47</v>
      </c>
      <c r="R110" s="189"/>
      <c r="S110" s="143"/>
      <c r="T110" s="169">
        <v>152</v>
      </c>
      <c r="U110" s="169">
        <v>82</v>
      </c>
      <c r="V110" s="99"/>
      <c r="W110" s="181">
        <v>87</v>
      </c>
      <c r="X110" s="160">
        <v>144</v>
      </c>
      <c r="Y110" s="160">
        <v>144</v>
      </c>
    </row>
    <row r="111" spans="1:25" ht="16.5" customHeight="1">
      <c r="A111" s="202"/>
      <c r="B111" s="199"/>
      <c r="C111" s="108" t="s">
        <v>33</v>
      </c>
      <c r="D111" s="30">
        <v>12</v>
      </c>
      <c r="E111" s="30">
        <v>3</v>
      </c>
      <c r="F111" s="30">
        <v>1</v>
      </c>
      <c r="G111" s="30">
        <v>0</v>
      </c>
      <c r="H111" s="30">
        <v>1</v>
      </c>
      <c r="I111" s="30">
        <v>4</v>
      </c>
      <c r="J111" s="128">
        <v>9</v>
      </c>
      <c r="K111" s="31">
        <v>0</v>
      </c>
      <c r="L111" s="30">
        <v>0</v>
      </c>
      <c r="M111" s="31">
        <v>0</v>
      </c>
      <c r="N111" s="31">
        <v>2</v>
      </c>
      <c r="O111" s="32">
        <v>9</v>
      </c>
      <c r="P111" s="33">
        <f t="shared" si="1"/>
        <v>41</v>
      </c>
      <c r="Q111" s="189"/>
      <c r="R111" s="189"/>
      <c r="S111" s="143">
        <v>38</v>
      </c>
      <c r="T111" s="170"/>
      <c r="U111" s="170"/>
      <c r="V111" s="99"/>
      <c r="W111" s="182"/>
      <c r="X111" s="161"/>
      <c r="Y111" s="161"/>
    </row>
    <row r="112" spans="1:25" ht="16.5" customHeight="1" thickBot="1">
      <c r="A112" s="203"/>
      <c r="B112" s="211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37">
        <f t="shared" si="1"/>
        <v>0</v>
      </c>
      <c r="Q112" s="190"/>
      <c r="R112" s="190"/>
      <c r="S112" s="146"/>
      <c r="T112" s="173"/>
      <c r="U112" s="173"/>
      <c r="V112" s="99"/>
      <c r="W112" s="182"/>
      <c r="X112" s="168"/>
      <c r="Y112" s="168"/>
    </row>
    <row r="113" spans="1:25" ht="16.5" customHeight="1">
      <c r="A113" s="201" t="s">
        <v>74</v>
      </c>
      <c r="B113" s="204" t="s">
        <v>75</v>
      </c>
      <c r="C113" s="107" t="s">
        <v>32</v>
      </c>
      <c r="D113" s="46">
        <v>1</v>
      </c>
      <c r="E113" s="46">
        <v>0</v>
      </c>
      <c r="F113" s="46">
        <v>0</v>
      </c>
      <c r="G113" s="46">
        <v>0</v>
      </c>
      <c r="H113" s="26">
        <v>0</v>
      </c>
      <c r="I113" s="26">
        <v>0</v>
      </c>
      <c r="J113" s="30">
        <v>0</v>
      </c>
      <c r="K113" s="26">
        <v>0</v>
      </c>
      <c r="L113" s="31">
        <v>0</v>
      </c>
      <c r="M113" s="31">
        <v>0</v>
      </c>
      <c r="N113" s="31">
        <v>0</v>
      </c>
      <c r="O113" s="62">
        <v>0</v>
      </c>
      <c r="P113" s="87">
        <f t="shared" si="1"/>
        <v>1</v>
      </c>
      <c r="Q113" s="188">
        <f>P113+P114+P115</f>
        <v>971</v>
      </c>
      <c r="R113" s="188">
        <f>SUM(Q113:Q115)</f>
        <v>971</v>
      </c>
      <c r="S113" s="142"/>
      <c r="T113" s="172">
        <v>533</v>
      </c>
      <c r="U113" s="172">
        <v>555</v>
      </c>
      <c r="V113" s="99"/>
      <c r="W113" s="180">
        <v>1355</v>
      </c>
      <c r="X113" s="178">
        <v>685</v>
      </c>
      <c r="Y113" s="167">
        <v>1333</v>
      </c>
    </row>
    <row r="114" spans="1:25" ht="16.5" customHeight="1">
      <c r="A114" s="202"/>
      <c r="B114" s="199"/>
      <c r="C114" s="108" t="s">
        <v>33</v>
      </c>
      <c r="D114" s="30">
        <v>77</v>
      </c>
      <c r="E114" s="30">
        <v>103</v>
      </c>
      <c r="F114" s="30">
        <v>77</v>
      </c>
      <c r="G114" s="30">
        <v>20</v>
      </c>
      <c r="H114" s="30">
        <v>84</v>
      </c>
      <c r="I114" s="30">
        <v>118</v>
      </c>
      <c r="J114" s="128">
        <v>84</v>
      </c>
      <c r="K114" s="31">
        <v>62</v>
      </c>
      <c r="L114" s="31">
        <v>19</v>
      </c>
      <c r="M114" s="31">
        <v>134</v>
      </c>
      <c r="N114" s="31">
        <v>59</v>
      </c>
      <c r="O114" s="32">
        <v>133</v>
      </c>
      <c r="P114" s="33">
        <f t="shared" si="1"/>
        <v>970</v>
      </c>
      <c r="Q114" s="189"/>
      <c r="R114" s="189"/>
      <c r="S114" s="143">
        <v>597</v>
      </c>
      <c r="T114" s="170"/>
      <c r="U114" s="170"/>
      <c r="V114" s="99"/>
      <c r="W114" s="180"/>
      <c r="X114" s="164"/>
      <c r="Y114" s="161"/>
    </row>
    <row r="115" spans="1:25" ht="16.5" customHeight="1" thickBot="1">
      <c r="A115" s="203"/>
      <c r="B115" s="211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37">
        <f t="shared" si="1"/>
        <v>0</v>
      </c>
      <c r="Q115" s="190"/>
      <c r="R115" s="190"/>
      <c r="S115" s="146"/>
      <c r="T115" s="173"/>
      <c r="U115" s="173"/>
      <c r="V115" s="99"/>
      <c r="W115" s="180"/>
      <c r="X115" s="179"/>
      <c r="Y115" s="168"/>
    </row>
    <row r="116" spans="1:25" ht="24" customHeight="1" thickBot="1">
      <c r="A116" s="212" t="s">
        <v>103</v>
      </c>
      <c r="B116" s="214"/>
      <c r="C116" s="215"/>
      <c r="D116" s="67">
        <f aca="true" t="shared" si="2" ref="D116:I116">SUM(D5:D115)</f>
        <v>434</v>
      </c>
      <c r="E116" s="66">
        <f t="shared" si="2"/>
        <v>436</v>
      </c>
      <c r="F116" s="67">
        <f t="shared" si="2"/>
        <v>545</v>
      </c>
      <c r="G116" s="67">
        <f t="shared" si="2"/>
        <v>267</v>
      </c>
      <c r="H116" s="68">
        <f t="shared" si="2"/>
        <v>483</v>
      </c>
      <c r="I116" s="67">
        <f t="shared" si="2"/>
        <v>494</v>
      </c>
      <c r="J116" s="67">
        <f aca="true" t="shared" si="3" ref="J116:O116">SUM(J5:J115)</f>
        <v>297</v>
      </c>
      <c r="K116" s="67">
        <f t="shared" si="3"/>
        <v>318</v>
      </c>
      <c r="L116" s="67">
        <f t="shared" si="3"/>
        <v>498</v>
      </c>
      <c r="M116" s="67">
        <f t="shared" si="3"/>
        <v>498</v>
      </c>
      <c r="N116" s="67">
        <f t="shared" si="3"/>
        <v>410</v>
      </c>
      <c r="O116" s="67">
        <f t="shared" si="3"/>
        <v>584</v>
      </c>
      <c r="P116" s="135">
        <f t="shared" si="1"/>
        <v>5264</v>
      </c>
      <c r="Q116" s="71">
        <f>SUM(Q5:Q115)</f>
        <v>5264</v>
      </c>
      <c r="R116" s="71">
        <f>SUM(R5:R115)</f>
        <v>5264</v>
      </c>
      <c r="S116" s="147">
        <v>3625</v>
      </c>
      <c r="T116" s="147">
        <v>3311</v>
      </c>
      <c r="U116" s="147">
        <f>SUM(U5:U115)</f>
        <v>3061</v>
      </c>
      <c r="V116" s="99"/>
      <c r="W116" s="134">
        <f>SUM(W5:W115)</f>
        <v>5813</v>
      </c>
      <c r="X116" s="106">
        <f>SUM(X5:X115)</f>
        <v>4959</v>
      </c>
      <c r="Y116" s="72">
        <f>SUM(Y5:Y115)</f>
        <v>4921</v>
      </c>
    </row>
    <row r="117" spans="1:25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98"/>
      <c r="T117" s="98"/>
      <c r="U117" s="98"/>
      <c r="V117" s="10"/>
      <c r="W117" s="10"/>
      <c r="X117" s="10"/>
      <c r="Y117" s="10"/>
    </row>
    <row r="118" spans="1:25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11"/>
      <c r="U118" s="21"/>
      <c r="V118" s="21"/>
      <c r="W118" s="22"/>
      <c r="X118" s="13"/>
      <c r="Y118" s="13"/>
    </row>
    <row r="119" spans="1:20" ht="17.25" customHeight="1" thickBot="1">
      <c r="A119" s="216" t="s">
        <v>76</v>
      </c>
      <c r="B119" s="216"/>
      <c r="C119" s="216"/>
      <c r="D119" s="216"/>
      <c r="E119" s="216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4"/>
      <c r="T119" s="14"/>
    </row>
    <row r="120" spans="1:25" ht="20.25" customHeight="1" thickBot="1">
      <c r="A120" s="212" t="s">
        <v>13</v>
      </c>
      <c r="B120" s="194"/>
      <c r="C120" s="114" t="s">
        <v>22</v>
      </c>
      <c r="D120" s="120" t="s">
        <v>23</v>
      </c>
      <c r="E120" s="120" t="s">
        <v>1</v>
      </c>
      <c r="F120" s="115" t="s">
        <v>2</v>
      </c>
      <c r="G120" s="121" t="s">
        <v>24</v>
      </c>
      <c r="H120" s="121" t="s">
        <v>25</v>
      </c>
      <c r="I120" s="121" t="s">
        <v>26</v>
      </c>
      <c r="J120" s="121" t="s">
        <v>27</v>
      </c>
      <c r="K120" s="121" t="s">
        <v>28</v>
      </c>
      <c r="L120" s="121" t="s">
        <v>29</v>
      </c>
      <c r="M120" s="115" t="s">
        <v>8</v>
      </c>
      <c r="N120" s="116" t="s">
        <v>9</v>
      </c>
      <c r="O120" s="122" t="s">
        <v>17</v>
      </c>
      <c r="P120" s="118" t="s">
        <v>77</v>
      </c>
      <c r="Q120" s="193" t="s">
        <v>123</v>
      </c>
      <c r="R120" s="194"/>
      <c r="S120" s="152" t="s">
        <v>124</v>
      </c>
      <c r="T120" s="152" t="s">
        <v>109</v>
      </c>
      <c r="U120" s="152" t="s">
        <v>18</v>
      </c>
      <c r="W120" s="153" t="s">
        <v>15</v>
      </c>
      <c r="X120" s="25" t="s">
        <v>14</v>
      </c>
      <c r="Y120" s="25" t="s">
        <v>12</v>
      </c>
    </row>
    <row r="121" spans="1:25" ht="16.5" customHeight="1">
      <c r="A121" s="205" t="s">
        <v>19</v>
      </c>
      <c r="B121" s="204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</v>
      </c>
      <c r="L121" s="74">
        <v>0</v>
      </c>
      <c r="M121" s="74">
        <v>0</v>
      </c>
      <c r="N121" s="74">
        <v>0</v>
      </c>
      <c r="O121" s="74">
        <v>0</v>
      </c>
      <c r="P121" s="28">
        <f>SUM(D121:O121)</f>
        <v>1</v>
      </c>
      <c r="Q121" s="188">
        <f>P121+P122+P123</f>
        <v>36</v>
      </c>
      <c r="R121" s="188">
        <f>SUM(Q121:Q126)</f>
        <v>36</v>
      </c>
      <c r="S121" s="142"/>
      <c r="T121" s="175">
        <v>100</v>
      </c>
      <c r="U121" s="172">
        <v>230</v>
      </c>
      <c r="V121" s="99"/>
      <c r="W121" s="180">
        <v>0</v>
      </c>
      <c r="X121" s="178">
        <v>0</v>
      </c>
      <c r="Y121" s="167">
        <v>0</v>
      </c>
    </row>
    <row r="122" spans="1:25" ht="16.5" customHeight="1">
      <c r="A122" s="206"/>
      <c r="B122" s="199"/>
      <c r="C122" s="108" t="s">
        <v>78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35</v>
      </c>
      <c r="L122" s="75">
        <v>0</v>
      </c>
      <c r="M122" s="75">
        <v>0</v>
      </c>
      <c r="N122" s="75">
        <v>0</v>
      </c>
      <c r="O122" s="75">
        <v>0</v>
      </c>
      <c r="P122" s="33">
        <f>SUM(D122:O122)</f>
        <v>35</v>
      </c>
      <c r="Q122" s="189"/>
      <c r="R122" s="189"/>
      <c r="S122" s="143">
        <v>0</v>
      </c>
      <c r="T122" s="176"/>
      <c r="U122" s="170"/>
      <c r="V122" s="99"/>
      <c r="W122" s="180"/>
      <c r="X122" s="164"/>
      <c r="Y122" s="161"/>
    </row>
    <row r="123" spans="1:25" ht="16.5" customHeight="1">
      <c r="A123" s="206"/>
      <c r="B123" s="200"/>
      <c r="C123" s="109" t="s">
        <v>79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137">
        <f>SUM(D123:O123)</f>
        <v>0</v>
      </c>
      <c r="Q123" s="192"/>
      <c r="R123" s="189"/>
      <c r="S123" s="144"/>
      <c r="T123" s="177"/>
      <c r="U123" s="171"/>
      <c r="V123" s="99"/>
      <c r="W123" s="180"/>
      <c r="X123" s="165"/>
      <c r="Y123" s="162"/>
    </row>
    <row r="124" spans="1:25" ht="13.5" customHeight="1">
      <c r="A124" s="206"/>
      <c r="B124" s="198" t="s">
        <v>80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9">
        <f aca="true" t="shared" si="4" ref="P124:P177">SUM(D124:O124)</f>
        <v>0</v>
      </c>
      <c r="Q124" s="191">
        <f>P124+P125+P126</f>
        <v>0</v>
      </c>
      <c r="R124" s="189"/>
      <c r="S124" s="148"/>
      <c r="T124" s="220">
        <v>0</v>
      </c>
      <c r="U124" s="169">
        <v>0</v>
      </c>
      <c r="V124" s="99"/>
      <c r="W124" s="180">
        <v>0</v>
      </c>
      <c r="X124" s="163">
        <v>0</v>
      </c>
      <c r="Y124" s="160">
        <v>0</v>
      </c>
    </row>
    <row r="125" spans="1:25" ht="13.5" customHeight="1">
      <c r="A125" s="206"/>
      <c r="B125" s="199"/>
      <c r="C125" s="108" t="s">
        <v>78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7">
        <f t="shared" si="4"/>
        <v>0</v>
      </c>
      <c r="Q125" s="189"/>
      <c r="R125" s="189"/>
      <c r="S125" s="148">
        <v>0</v>
      </c>
      <c r="T125" s="176"/>
      <c r="U125" s="170"/>
      <c r="V125" s="99"/>
      <c r="W125" s="180"/>
      <c r="X125" s="164"/>
      <c r="Y125" s="161"/>
    </row>
    <row r="126" spans="1:25" ht="13.5" customHeight="1" thickBot="1">
      <c r="A126" s="207"/>
      <c r="B126" s="211"/>
      <c r="C126" s="109" t="s">
        <v>79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7">
        <f t="shared" si="4"/>
        <v>0</v>
      </c>
      <c r="Q126" s="190"/>
      <c r="R126" s="190"/>
      <c r="S126" s="149"/>
      <c r="T126" s="221"/>
      <c r="U126" s="173"/>
      <c r="V126" s="99"/>
      <c r="W126" s="180"/>
      <c r="X126" s="179"/>
      <c r="Y126" s="168"/>
    </row>
    <row r="127" spans="1:25" ht="13.5" customHeight="1">
      <c r="A127" s="205" t="s">
        <v>115</v>
      </c>
      <c r="B127" s="204" t="s">
        <v>116</v>
      </c>
      <c r="C127" s="139" t="s">
        <v>117</v>
      </c>
      <c r="D127" s="74">
        <v>0</v>
      </c>
      <c r="E127" s="74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140">
        <v>0</v>
      </c>
      <c r="P127" s="141">
        <f t="shared" si="4"/>
        <v>0</v>
      </c>
      <c r="Q127" s="188">
        <f>P127+P128+P129</f>
        <v>56</v>
      </c>
      <c r="R127" s="188">
        <f>SUM(Q127:Q132)</f>
        <v>56</v>
      </c>
      <c r="S127" s="157">
        <v>37</v>
      </c>
      <c r="T127" s="172">
        <v>0</v>
      </c>
      <c r="U127" s="172">
        <v>0</v>
      </c>
      <c r="V127" s="99"/>
      <c r="W127" s="180">
        <v>0</v>
      </c>
      <c r="X127" s="131"/>
      <c r="Y127" s="124"/>
    </row>
    <row r="128" spans="1:25" ht="13.5" customHeight="1">
      <c r="A128" s="206"/>
      <c r="B128" s="199"/>
      <c r="C128" s="129" t="s">
        <v>118</v>
      </c>
      <c r="D128" s="75">
        <v>56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3">
        <f t="shared" si="4"/>
        <v>56</v>
      </c>
      <c r="Q128" s="189"/>
      <c r="R128" s="189"/>
      <c r="S128" s="158"/>
      <c r="T128" s="170"/>
      <c r="U128" s="170"/>
      <c r="V128" s="99"/>
      <c r="W128" s="180"/>
      <c r="X128" s="131"/>
      <c r="Y128" s="124"/>
    </row>
    <row r="129" spans="1:25" ht="13.5" customHeight="1">
      <c r="A129" s="206"/>
      <c r="B129" s="199"/>
      <c r="C129" s="129" t="s">
        <v>119</v>
      </c>
      <c r="D129" s="34">
        <v>0</v>
      </c>
      <c r="E129" s="34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137">
        <f t="shared" si="4"/>
        <v>0</v>
      </c>
      <c r="Q129" s="192"/>
      <c r="R129" s="189"/>
      <c r="S129" s="174"/>
      <c r="T129" s="171"/>
      <c r="U129" s="171"/>
      <c r="V129" s="99"/>
      <c r="W129" s="180"/>
      <c r="X129" s="131"/>
      <c r="Y129" s="124"/>
    </row>
    <row r="130" spans="1:25" ht="13.5" customHeight="1">
      <c r="A130" s="206"/>
      <c r="B130" s="213" t="s">
        <v>120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49">
        <f t="shared" si="4"/>
        <v>0</v>
      </c>
      <c r="Q130" s="189">
        <f>P130+P131+P132</f>
        <v>0</v>
      </c>
      <c r="R130" s="189"/>
      <c r="S130" s="158">
        <v>28</v>
      </c>
      <c r="T130" s="220">
        <v>0</v>
      </c>
      <c r="U130" s="169">
        <v>0</v>
      </c>
      <c r="V130" s="99"/>
      <c r="W130" s="180">
        <v>0</v>
      </c>
      <c r="X130" s="131"/>
      <c r="Y130" s="124"/>
    </row>
    <row r="131" spans="1:25" ht="13.5" customHeight="1">
      <c r="A131" s="206"/>
      <c r="B131" s="19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7">
        <f t="shared" si="4"/>
        <v>0</v>
      </c>
      <c r="Q131" s="189"/>
      <c r="R131" s="189"/>
      <c r="S131" s="158"/>
      <c r="T131" s="176"/>
      <c r="U131" s="170"/>
      <c r="V131" s="99"/>
      <c r="W131" s="180"/>
      <c r="X131" s="131"/>
      <c r="Y131" s="124"/>
    </row>
    <row r="132" spans="1:25" ht="13.5" customHeight="1" thickBot="1">
      <c r="A132" s="207"/>
      <c r="B132" s="211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37">
        <f t="shared" si="4"/>
        <v>0</v>
      </c>
      <c r="Q132" s="190"/>
      <c r="R132" s="190"/>
      <c r="S132" s="159"/>
      <c r="T132" s="221"/>
      <c r="U132" s="173"/>
      <c r="V132" s="99"/>
      <c r="W132" s="180"/>
      <c r="X132" s="131"/>
      <c r="Y132" s="124"/>
    </row>
    <row r="133" spans="1:25" ht="17.25" customHeight="1">
      <c r="A133" s="205" t="s">
        <v>53</v>
      </c>
      <c r="B133" s="204" t="s">
        <v>81</v>
      </c>
      <c r="C133" s="107" t="s">
        <v>21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87">
        <f t="shared" si="4"/>
        <v>0</v>
      </c>
      <c r="Q133" s="188">
        <f>P133+P134+P135</f>
        <v>52</v>
      </c>
      <c r="R133" s="188">
        <f>SUM(Q133:Q141)</f>
        <v>265</v>
      </c>
      <c r="S133" s="157">
        <v>1344</v>
      </c>
      <c r="T133" s="175">
        <v>170</v>
      </c>
      <c r="U133" s="172">
        <v>47</v>
      </c>
      <c r="V133" s="99"/>
      <c r="W133" s="180">
        <v>187</v>
      </c>
      <c r="X133" s="178">
        <v>40</v>
      </c>
      <c r="Y133" s="167">
        <v>0</v>
      </c>
    </row>
    <row r="134" spans="1:25" ht="17.25" customHeight="1">
      <c r="A134" s="206"/>
      <c r="B134" s="199"/>
      <c r="C134" s="108" t="s">
        <v>78</v>
      </c>
      <c r="D134" s="75">
        <v>0</v>
      </c>
      <c r="E134" s="75">
        <v>0</v>
      </c>
      <c r="F134" s="30">
        <v>0</v>
      </c>
      <c r="G134" s="30">
        <v>0</v>
      </c>
      <c r="H134" s="30">
        <v>0</v>
      </c>
      <c r="I134" s="30">
        <v>36</v>
      </c>
      <c r="J134" s="30">
        <v>0</v>
      </c>
      <c r="K134" s="30">
        <v>16</v>
      </c>
      <c r="L134" s="30">
        <v>0</v>
      </c>
      <c r="M134" s="30">
        <v>0</v>
      </c>
      <c r="N134" s="30">
        <v>0</v>
      </c>
      <c r="O134" s="30">
        <v>0</v>
      </c>
      <c r="P134" s="37">
        <f t="shared" si="4"/>
        <v>52</v>
      </c>
      <c r="Q134" s="189"/>
      <c r="R134" s="189"/>
      <c r="S134" s="158"/>
      <c r="T134" s="176"/>
      <c r="U134" s="170"/>
      <c r="V134" s="99"/>
      <c r="W134" s="180"/>
      <c r="X134" s="164"/>
      <c r="Y134" s="161"/>
    </row>
    <row r="135" spans="1:25" ht="17.25" customHeight="1">
      <c r="A135" s="206"/>
      <c r="B135" s="200"/>
      <c r="C135" s="111" t="s">
        <v>79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37">
        <f t="shared" si="4"/>
        <v>0</v>
      </c>
      <c r="Q135" s="192"/>
      <c r="R135" s="189"/>
      <c r="S135" s="174"/>
      <c r="T135" s="177"/>
      <c r="U135" s="171"/>
      <c r="V135" s="99"/>
      <c r="W135" s="180"/>
      <c r="X135" s="165"/>
      <c r="Y135" s="162"/>
    </row>
    <row r="136" spans="1:25" ht="14.25" customHeight="1">
      <c r="A136" s="206"/>
      <c r="B136" s="198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79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136">
        <f t="shared" si="4"/>
        <v>0</v>
      </c>
      <c r="Q136" s="191">
        <f>SUM(P136:P141)</f>
        <v>213</v>
      </c>
      <c r="R136" s="189"/>
      <c r="S136" s="166">
        <v>35</v>
      </c>
      <c r="T136" s="220">
        <v>40</v>
      </c>
      <c r="U136" s="169">
        <v>67</v>
      </c>
      <c r="V136" s="99"/>
      <c r="W136" s="180">
        <v>0</v>
      </c>
      <c r="X136" s="163">
        <v>0</v>
      </c>
      <c r="Y136" s="160">
        <v>0</v>
      </c>
    </row>
    <row r="137" spans="1:25" ht="14.25" customHeight="1">
      <c r="A137" s="206"/>
      <c r="B137" s="199"/>
      <c r="C137" s="108" t="s">
        <v>78</v>
      </c>
      <c r="D137" s="30">
        <v>36</v>
      </c>
      <c r="E137" s="30">
        <v>69</v>
      </c>
      <c r="F137" s="30">
        <v>0</v>
      </c>
      <c r="G137" s="30">
        <v>0</v>
      </c>
      <c r="H137" s="30">
        <v>32</v>
      </c>
      <c r="I137" s="95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44</v>
      </c>
      <c r="P137" s="136">
        <f t="shared" si="4"/>
        <v>181</v>
      </c>
      <c r="Q137" s="189"/>
      <c r="R137" s="189"/>
      <c r="S137" s="158"/>
      <c r="T137" s="176"/>
      <c r="U137" s="170"/>
      <c r="V137" s="99"/>
      <c r="W137" s="180"/>
      <c r="X137" s="164"/>
      <c r="Y137" s="161"/>
    </row>
    <row r="138" spans="1:25" ht="14.25" customHeight="1">
      <c r="A138" s="206"/>
      <c r="B138" s="199"/>
      <c r="C138" s="108" t="s">
        <v>127</v>
      </c>
      <c r="D138" s="30">
        <v>0</v>
      </c>
      <c r="E138" s="34">
        <v>0</v>
      </c>
      <c r="F138" s="34">
        <v>0</v>
      </c>
      <c r="G138" s="34">
        <v>0</v>
      </c>
      <c r="H138" s="34">
        <v>0</v>
      </c>
      <c r="I138" s="155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136">
        <f t="shared" si="4"/>
        <v>0</v>
      </c>
      <c r="Q138" s="189"/>
      <c r="R138" s="189"/>
      <c r="S138" s="158"/>
      <c r="T138" s="176"/>
      <c r="U138" s="170"/>
      <c r="V138" s="99"/>
      <c r="W138" s="180"/>
      <c r="X138" s="164"/>
      <c r="Y138" s="161"/>
    </row>
    <row r="139" spans="1:25" ht="14.25" customHeight="1">
      <c r="A139" s="206"/>
      <c r="B139" s="198" t="s">
        <v>126</v>
      </c>
      <c r="C139" s="112" t="s">
        <v>21</v>
      </c>
      <c r="D139" s="95">
        <v>0</v>
      </c>
      <c r="E139" s="30">
        <v>0</v>
      </c>
      <c r="F139" s="30">
        <v>0</v>
      </c>
      <c r="G139" s="30">
        <v>0</v>
      </c>
      <c r="H139" s="30">
        <v>0</v>
      </c>
      <c r="I139" s="155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136">
        <f t="shared" si="4"/>
        <v>0</v>
      </c>
      <c r="Q139" s="189"/>
      <c r="R139" s="189"/>
      <c r="S139" s="158"/>
      <c r="T139" s="176"/>
      <c r="U139" s="170"/>
      <c r="V139" s="99"/>
      <c r="W139" s="180"/>
      <c r="X139" s="164"/>
      <c r="Y139" s="161"/>
    </row>
    <row r="140" spans="1:25" ht="14.25" customHeight="1">
      <c r="A140" s="206"/>
      <c r="B140" s="199"/>
      <c r="C140" s="108" t="s">
        <v>33</v>
      </c>
      <c r="D140" s="125">
        <v>0</v>
      </c>
      <c r="E140" s="79">
        <v>0</v>
      </c>
      <c r="F140" s="125">
        <v>0</v>
      </c>
      <c r="G140" s="125">
        <v>0</v>
      </c>
      <c r="H140" s="156">
        <v>0</v>
      </c>
      <c r="I140" s="154">
        <v>32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136">
        <f t="shared" si="4"/>
        <v>32</v>
      </c>
      <c r="Q140" s="189"/>
      <c r="R140" s="189"/>
      <c r="S140" s="158"/>
      <c r="T140" s="176"/>
      <c r="U140" s="170"/>
      <c r="V140" s="99"/>
      <c r="W140" s="180"/>
      <c r="X140" s="164"/>
      <c r="Y140" s="161"/>
    </row>
    <row r="141" spans="1:25" ht="14.25" customHeight="1" thickBot="1">
      <c r="A141" s="207"/>
      <c r="B141" s="199"/>
      <c r="C141" s="109" t="s">
        <v>79</v>
      </c>
      <c r="D141" s="80">
        <v>0</v>
      </c>
      <c r="E141" s="79">
        <v>0</v>
      </c>
      <c r="F141" s="80">
        <v>0</v>
      </c>
      <c r="G141" s="80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/>
      <c r="N141" s="34">
        <v>0</v>
      </c>
      <c r="O141" s="34">
        <v>0</v>
      </c>
      <c r="P141" s="136">
        <f t="shared" si="4"/>
        <v>0</v>
      </c>
      <c r="Q141" s="190"/>
      <c r="R141" s="190"/>
      <c r="S141" s="159"/>
      <c r="T141" s="221"/>
      <c r="U141" s="173"/>
      <c r="V141" s="99"/>
      <c r="W141" s="180"/>
      <c r="X141" s="179"/>
      <c r="Y141" s="168"/>
    </row>
    <row r="142" spans="1:25" ht="14.25" customHeight="1">
      <c r="A142" s="205" t="s">
        <v>83</v>
      </c>
      <c r="B142" s="204" t="s">
        <v>42</v>
      </c>
      <c r="C142" s="107" t="s">
        <v>21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87">
        <f t="shared" si="4"/>
        <v>0</v>
      </c>
      <c r="Q142" s="188">
        <f>P142+P143+P144</f>
        <v>89</v>
      </c>
      <c r="R142" s="188">
        <f>SUM(Q142:Q153)</f>
        <v>494</v>
      </c>
      <c r="S142" s="157">
        <v>0</v>
      </c>
      <c r="T142" s="175">
        <v>0</v>
      </c>
      <c r="U142" s="172">
        <v>0</v>
      </c>
      <c r="V142" s="99"/>
      <c r="W142" s="180">
        <v>16</v>
      </c>
      <c r="X142" s="178"/>
      <c r="Y142" s="167">
        <v>0</v>
      </c>
    </row>
    <row r="143" spans="1:25" ht="14.25" customHeight="1">
      <c r="A143" s="206"/>
      <c r="B143" s="199"/>
      <c r="C143" s="108" t="s">
        <v>78</v>
      </c>
      <c r="D143" s="75">
        <v>0</v>
      </c>
      <c r="E143" s="75">
        <v>0</v>
      </c>
      <c r="F143" s="75">
        <v>0</v>
      </c>
      <c r="G143" s="75">
        <v>35</v>
      </c>
      <c r="H143" s="75">
        <v>0</v>
      </c>
      <c r="I143" s="75">
        <v>0</v>
      </c>
      <c r="J143" s="75">
        <v>0</v>
      </c>
      <c r="K143" s="75">
        <v>0</v>
      </c>
      <c r="L143" s="75">
        <v>30</v>
      </c>
      <c r="M143" s="75">
        <v>0</v>
      </c>
      <c r="N143" s="75">
        <v>24</v>
      </c>
      <c r="O143" s="75">
        <v>0</v>
      </c>
      <c r="P143" s="37">
        <f t="shared" si="4"/>
        <v>89</v>
      </c>
      <c r="Q143" s="189"/>
      <c r="R143" s="189"/>
      <c r="S143" s="158"/>
      <c r="T143" s="176"/>
      <c r="U143" s="170"/>
      <c r="V143" s="99"/>
      <c r="W143" s="180"/>
      <c r="X143" s="164"/>
      <c r="Y143" s="161"/>
    </row>
    <row r="144" spans="1:25" ht="14.25" customHeight="1">
      <c r="A144" s="206"/>
      <c r="B144" s="200"/>
      <c r="C144" s="111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37">
        <f t="shared" si="4"/>
        <v>0</v>
      </c>
      <c r="Q144" s="192"/>
      <c r="R144" s="189"/>
      <c r="S144" s="174"/>
      <c r="T144" s="177"/>
      <c r="U144" s="171"/>
      <c r="V144" s="99"/>
      <c r="W144" s="180"/>
      <c r="X144" s="165"/>
      <c r="Y144" s="162"/>
    </row>
    <row r="145" spans="1:25" ht="16.5" customHeight="1">
      <c r="A145" s="206"/>
      <c r="B145" s="198" t="s">
        <v>84</v>
      </c>
      <c r="C145" s="112" t="s">
        <v>21</v>
      </c>
      <c r="D145" s="79">
        <v>0</v>
      </c>
      <c r="E145" s="79">
        <v>0</v>
      </c>
      <c r="F145" s="79">
        <v>0</v>
      </c>
      <c r="G145" s="46">
        <v>0</v>
      </c>
      <c r="H145" s="46">
        <v>0</v>
      </c>
      <c r="I145" s="79">
        <v>0</v>
      </c>
      <c r="J145" s="79">
        <v>0</v>
      </c>
      <c r="K145" s="79">
        <v>0</v>
      </c>
      <c r="L145" s="46">
        <v>0</v>
      </c>
      <c r="M145" s="47">
        <v>0</v>
      </c>
      <c r="N145" s="47">
        <v>0</v>
      </c>
      <c r="O145" s="47">
        <v>0</v>
      </c>
      <c r="P145" s="136">
        <f t="shared" si="4"/>
        <v>0</v>
      </c>
      <c r="Q145" s="191">
        <f>P145+P146+P147</f>
        <v>161</v>
      </c>
      <c r="R145" s="189"/>
      <c r="S145" s="166">
        <v>183</v>
      </c>
      <c r="T145" s="220">
        <v>855</v>
      </c>
      <c r="U145" s="169">
        <v>910</v>
      </c>
      <c r="V145" s="99"/>
      <c r="W145" s="180">
        <v>485</v>
      </c>
      <c r="X145" s="163">
        <v>68</v>
      </c>
      <c r="Y145" s="160">
        <v>66</v>
      </c>
    </row>
    <row r="146" spans="1:25" ht="16.5" customHeight="1">
      <c r="A146" s="206"/>
      <c r="B146" s="199"/>
      <c r="C146" s="108" t="s">
        <v>78</v>
      </c>
      <c r="D146" s="75">
        <v>0</v>
      </c>
      <c r="E146" s="75">
        <v>0</v>
      </c>
      <c r="F146" s="46">
        <v>25</v>
      </c>
      <c r="G146" s="46">
        <v>4</v>
      </c>
      <c r="H146" s="46">
        <v>0</v>
      </c>
      <c r="I146" s="75">
        <v>18</v>
      </c>
      <c r="J146" s="75">
        <v>0</v>
      </c>
      <c r="K146" s="75">
        <v>36</v>
      </c>
      <c r="L146" s="30">
        <v>36</v>
      </c>
      <c r="M146" s="31">
        <v>0</v>
      </c>
      <c r="N146" s="31">
        <v>0</v>
      </c>
      <c r="O146" s="31">
        <v>42</v>
      </c>
      <c r="P146" s="33">
        <f t="shared" si="4"/>
        <v>161</v>
      </c>
      <c r="Q146" s="189"/>
      <c r="R146" s="189"/>
      <c r="S146" s="158"/>
      <c r="T146" s="176"/>
      <c r="U146" s="170"/>
      <c r="V146" s="99"/>
      <c r="W146" s="180"/>
      <c r="X146" s="164"/>
      <c r="Y146" s="161"/>
    </row>
    <row r="147" spans="1:25" ht="16.5" customHeight="1">
      <c r="A147" s="206"/>
      <c r="B147" s="200"/>
      <c r="C147" s="109" t="s">
        <v>79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37">
        <f t="shared" si="4"/>
        <v>0</v>
      </c>
      <c r="Q147" s="192"/>
      <c r="R147" s="189"/>
      <c r="S147" s="174"/>
      <c r="T147" s="177"/>
      <c r="U147" s="171"/>
      <c r="V147" s="99"/>
      <c r="W147" s="180"/>
      <c r="X147" s="165"/>
      <c r="Y147" s="162"/>
    </row>
    <row r="148" spans="1:25" ht="16.5" customHeight="1">
      <c r="A148" s="206"/>
      <c r="B148" s="198" t="s">
        <v>85</v>
      </c>
      <c r="C148" s="110" t="s">
        <v>21</v>
      </c>
      <c r="D148" s="77">
        <v>0</v>
      </c>
      <c r="E148" s="79">
        <v>0</v>
      </c>
      <c r="F148" s="77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9">
        <v>0</v>
      </c>
      <c r="N148" s="39">
        <v>0</v>
      </c>
      <c r="O148" s="39">
        <v>0</v>
      </c>
      <c r="P148" s="136">
        <f t="shared" si="4"/>
        <v>0</v>
      </c>
      <c r="Q148" s="191">
        <f>P148+P149+P150</f>
        <v>244</v>
      </c>
      <c r="R148" s="189"/>
      <c r="S148" s="166">
        <v>252</v>
      </c>
      <c r="T148" s="220">
        <v>90</v>
      </c>
      <c r="U148" s="169">
        <v>754</v>
      </c>
      <c r="V148" s="99"/>
      <c r="W148" s="180">
        <v>177</v>
      </c>
      <c r="X148" s="163"/>
      <c r="Y148" s="160">
        <v>0</v>
      </c>
    </row>
    <row r="149" spans="1:25" ht="16.5" customHeight="1">
      <c r="A149" s="206"/>
      <c r="B149" s="199"/>
      <c r="C149" s="108" t="s">
        <v>33</v>
      </c>
      <c r="D149" s="79">
        <v>24</v>
      </c>
      <c r="E149" s="75">
        <v>0</v>
      </c>
      <c r="F149" s="79">
        <v>108</v>
      </c>
      <c r="G149" s="46">
        <v>0</v>
      </c>
      <c r="H149" s="46">
        <v>0</v>
      </c>
      <c r="I149" s="46">
        <v>0</v>
      </c>
      <c r="J149" s="46">
        <v>0</v>
      </c>
      <c r="K149" s="46">
        <v>56</v>
      </c>
      <c r="L149" s="30">
        <v>0</v>
      </c>
      <c r="M149" s="31">
        <v>20</v>
      </c>
      <c r="N149" s="31">
        <v>36</v>
      </c>
      <c r="O149" s="31">
        <v>0</v>
      </c>
      <c r="P149" s="33">
        <f t="shared" si="4"/>
        <v>244</v>
      </c>
      <c r="Q149" s="189"/>
      <c r="R149" s="189"/>
      <c r="S149" s="158"/>
      <c r="T149" s="176"/>
      <c r="U149" s="170"/>
      <c r="V149" s="99"/>
      <c r="W149" s="180"/>
      <c r="X149" s="164"/>
      <c r="Y149" s="161"/>
    </row>
    <row r="150" spans="1:25" ht="16.5" customHeight="1" thickBot="1">
      <c r="A150" s="206"/>
      <c r="B150" s="200"/>
      <c r="C150" s="111" t="s">
        <v>34</v>
      </c>
      <c r="D150" s="78">
        <v>0</v>
      </c>
      <c r="E150" s="78">
        <v>0</v>
      </c>
      <c r="F150" s="78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3">
        <v>0</v>
      </c>
      <c r="N150" s="43">
        <v>0</v>
      </c>
      <c r="O150" s="43">
        <v>0</v>
      </c>
      <c r="P150" s="37">
        <f t="shared" si="4"/>
        <v>0</v>
      </c>
      <c r="Q150" s="192"/>
      <c r="R150" s="189"/>
      <c r="S150" s="174"/>
      <c r="T150" s="177"/>
      <c r="U150" s="171"/>
      <c r="V150" s="99"/>
      <c r="W150" s="180"/>
      <c r="X150" s="165"/>
      <c r="Y150" s="168"/>
    </row>
    <row r="151" spans="1:25" ht="16.5" customHeight="1">
      <c r="A151" s="206"/>
      <c r="B151" s="198" t="s">
        <v>101</v>
      </c>
      <c r="C151" s="112" t="s">
        <v>21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46">
        <v>0</v>
      </c>
      <c r="J151" s="46">
        <v>0</v>
      </c>
      <c r="K151" s="46">
        <v>0</v>
      </c>
      <c r="L151" s="46">
        <v>0</v>
      </c>
      <c r="M151" s="47">
        <v>0</v>
      </c>
      <c r="N151" s="47">
        <v>0</v>
      </c>
      <c r="O151" s="47">
        <v>0</v>
      </c>
      <c r="P151" s="136">
        <f t="shared" si="4"/>
        <v>0</v>
      </c>
      <c r="Q151" s="191">
        <f>P151+P152+P153</f>
        <v>0</v>
      </c>
      <c r="R151" s="189"/>
      <c r="S151" s="166">
        <v>40</v>
      </c>
      <c r="T151" s="220">
        <v>48</v>
      </c>
      <c r="U151" s="169">
        <v>0</v>
      </c>
      <c r="V151" s="99"/>
      <c r="W151" s="180">
        <v>0</v>
      </c>
      <c r="X151" s="163"/>
      <c r="Y151" s="160">
        <v>0</v>
      </c>
    </row>
    <row r="152" spans="1:25" ht="16.5" customHeight="1">
      <c r="A152" s="206"/>
      <c r="B152" s="199"/>
      <c r="C152" s="108" t="s">
        <v>78</v>
      </c>
      <c r="D152" s="79">
        <v>0</v>
      </c>
      <c r="E152" s="75">
        <v>0</v>
      </c>
      <c r="F152" s="79">
        <v>0</v>
      </c>
      <c r="G152" s="79">
        <v>0</v>
      </c>
      <c r="H152" s="79">
        <v>0</v>
      </c>
      <c r="I152" s="46">
        <v>0</v>
      </c>
      <c r="J152" s="46">
        <v>0</v>
      </c>
      <c r="K152" s="46">
        <v>0</v>
      </c>
      <c r="L152" s="31">
        <v>0</v>
      </c>
      <c r="M152" s="31">
        <v>0</v>
      </c>
      <c r="N152" s="31">
        <v>0</v>
      </c>
      <c r="O152" s="31">
        <v>0</v>
      </c>
      <c r="P152" s="37">
        <f t="shared" si="4"/>
        <v>0</v>
      </c>
      <c r="Q152" s="189"/>
      <c r="R152" s="189"/>
      <c r="S152" s="158"/>
      <c r="T152" s="176"/>
      <c r="U152" s="170"/>
      <c r="V152" s="99"/>
      <c r="W152" s="180"/>
      <c r="X152" s="164"/>
      <c r="Y152" s="161"/>
    </row>
    <row r="153" spans="1:25" ht="16.5" customHeight="1" thickBot="1">
      <c r="A153" s="207"/>
      <c r="B153" s="211"/>
      <c r="C153" s="113" t="s">
        <v>79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50">
        <v>0</v>
      </c>
      <c r="J153" s="50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37">
        <f t="shared" si="4"/>
        <v>0</v>
      </c>
      <c r="Q153" s="190"/>
      <c r="R153" s="190"/>
      <c r="S153" s="159"/>
      <c r="T153" s="221"/>
      <c r="U153" s="173"/>
      <c r="V153" s="99"/>
      <c r="W153" s="180"/>
      <c r="X153" s="179"/>
      <c r="Y153" s="168"/>
    </row>
    <row r="154" spans="1:25" ht="17.25" customHeight="1">
      <c r="A154" s="201" t="s">
        <v>86</v>
      </c>
      <c r="B154" s="204" t="s">
        <v>87</v>
      </c>
      <c r="C154" s="112" t="s">
        <v>21</v>
      </c>
      <c r="D154" s="79">
        <v>0</v>
      </c>
      <c r="E154" s="79">
        <v>4</v>
      </c>
      <c r="F154" s="79">
        <v>0</v>
      </c>
      <c r="G154" s="46">
        <v>0</v>
      </c>
      <c r="H154" s="79">
        <v>0</v>
      </c>
      <c r="I154" s="79">
        <v>0</v>
      </c>
      <c r="J154" s="79">
        <v>0</v>
      </c>
      <c r="K154" s="47">
        <v>0</v>
      </c>
      <c r="L154" s="47">
        <v>0</v>
      </c>
      <c r="M154" s="47">
        <v>0</v>
      </c>
      <c r="N154" s="47">
        <v>0</v>
      </c>
      <c r="O154" s="48">
        <v>0</v>
      </c>
      <c r="P154" s="87">
        <f t="shared" si="4"/>
        <v>4</v>
      </c>
      <c r="Q154" s="188">
        <f>P154+P155+P156</f>
        <v>820</v>
      </c>
      <c r="R154" s="188">
        <f>SUM(Q154:Q156)</f>
        <v>820</v>
      </c>
      <c r="S154" s="157">
        <v>190</v>
      </c>
      <c r="T154" s="172">
        <v>1050</v>
      </c>
      <c r="U154" s="172">
        <v>734</v>
      </c>
      <c r="V154" s="99"/>
      <c r="W154" s="180">
        <v>1414</v>
      </c>
      <c r="X154" s="178">
        <v>1199</v>
      </c>
      <c r="Y154" s="167">
        <v>88</v>
      </c>
    </row>
    <row r="155" spans="1:25" ht="17.25" customHeight="1">
      <c r="A155" s="202"/>
      <c r="B155" s="199"/>
      <c r="C155" s="108" t="s">
        <v>78</v>
      </c>
      <c r="D155" s="75">
        <v>24</v>
      </c>
      <c r="E155" s="75">
        <v>188</v>
      </c>
      <c r="F155" s="75">
        <v>0</v>
      </c>
      <c r="G155" s="30">
        <v>313</v>
      </c>
      <c r="H155" s="75">
        <v>51</v>
      </c>
      <c r="I155" s="75">
        <v>0</v>
      </c>
      <c r="J155" s="30">
        <v>0</v>
      </c>
      <c r="K155" s="31">
        <v>184</v>
      </c>
      <c r="L155" s="31">
        <v>32</v>
      </c>
      <c r="M155" s="31">
        <v>0</v>
      </c>
      <c r="N155" s="31">
        <v>24</v>
      </c>
      <c r="O155" s="32">
        <v>0</v>
      </c>
      <c r="P155" s="33">
        <f t="shared" si="4"/>
        <v>816</v>
      </c>
      <c r="Q155" s="189"/>
      <c r="R155" s="189"/>
      <c r="S155" s="158"/>
      <c r="T155" s="170"/>
      <c r="U155" s="170"/>
      <c r="V155" s="99"/>
      <c r="W155" s="180"/>
      <c r="X155" s="164"/>
      <c r="Y155" s="161"/>
    </row>
    <row r="156" spans="1:25" ht="17.25" customHeight="1" thickBot="1">
      <c r="A156" s="203"/>
      <c r="B156" s="211"/>
      <c r="C156" s="109" t="s">
        <v>79</v>
      </c>
      <c r="D156" s="76">
        <v>0</v>
      </c>
      <c r="E156" s="76">
        <v>0</v>
      </c>
      <c r="F156" s="76">
        <v>0</v>
      </c>
      <c r="G156" s="34">
        <v>0</v>
      </c>
      <c r="H156" s="76">
        <v>0</v>
      </c>
      <c r="I156" s="76">
        <v>0</v>
      </c>
      <c r="J156" s="76">
        <v>0</v>
      </c>
      <c r="K156" s="50">
        <v>0</v>
      </c>
      <c r="L156" s="51">
        <v>0</v>
      </c>
      <c r="M156" s="51">
        <v>0</v>
      </c>
      <c r="N156" s="51">
        <v>0</v>
      </c>
      <c r="O156" s="51">
        <v>0</v>
      </c>
      <c r="P156" s="37">
        <f t="shared" si="4"/>
        <v>0</v>
      </c>
      <c r="Q156" s="190"/>
      <c r="R156" s="190"/>
      <c r="S156" s="159"/>
      <c r="T156" s="173"/>
      <c r="U156" s="173"/>
      <c r="V156" s="99"/>
      <c r="W156" s="180"/>
      <c r="X156" s="179"/>
      <c r="Y156" s="168"/>
    </row>
    <row r="157" spans="1:25" ht="16.5" customHeight="1">
      <c r="A157" s="201" t="s">
        <v>104</v>
      </c>
      <c r="B157" s="204" t="s">
        <v>105</v>
      </c>
      <c r="C157" s="107" t="s">
        <v>106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46">
        <v>0</v>
      </c>
      <c r="M157" s="46">
        <v>0</v>
      </c>
      <c r="N157" s="46">
        <v>2</v>
      </c>
      <c r="O157" s="46">
        <v>0</v>
      </c>
      <c r="P157" s="87">
        <f t="shared" si="4"/>
        <v>2</v>
      </c>
      <c r="Q157" s="188">
        <f>P157+P158+P159</f>
        <v>70</v>
      </c>
      <c r="R157" s="188">
        <f>SUM(Q157:Q159)</f>
        <v>70</v>
      </c>
      <c r="S157" s="157">
        <v>80</v>
      </c>
      <c r="T157" s="172">
        <v>18</v>
      </c>
      <c r="U157" s="172">
        <v>0</v>
      </c>
      <c r="V157" s="99"/>
      <c r="W157" s="180">
        <v>0</v>
      </c>
      <c r="X157" s="178"/>
      <c r="Y157" s="167"/>
    </row>
    <row r="158" spans="1:25" ht="16.5" customHeight="1">
      <c r="A158" s="202"/>
      <c r="B158" s="199"/>
      <c r="C158" s="108" t="s">
        <v>107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30">
        <v>0</v>
      </c>
      <c r="M158" s="30">
        <v>0</v>
      </c>
      <c r="N158" s="30">
        <v>68</v>
      </c>
      <c r="O158" s="30">
        <v>0</v>
      </c>
      <c r="P158" s="33">
        <f t="shared" si="4"/>
        <v>68</v>
      </c>
      <c r="Q158" s="189"/>
      <c r="R158" s="189"/>
      <c r="S158" s="158"/>
      <c r="T158" s="170"/>
      <c r="U158" s="170"/>
      <c r="V158" s="99"/>
      <c r="W158" s="180"/>
      <c r="X158" s="164"/>
      <c r="Y158" s="161"/>
    </row>
    <row r="159" spans="1:25" ht="16.5" customHeight="1" thickBot="1">
      <c r="A159" s="203"/>
      <c r="B159" s="211"/>
      <c r="C159" s="109" t="s">
        <v>108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42">
        <v>0</v>
      </c>
      <c r="M159" s="42">
        <v>0</v>
      </c>
      <c r="N159" s="42">
        <v>0</v>
      </c>
      <c r="O159" s="42">
        <v>0</v>
      </c>
      <c r="P159" s="37">
        <f t="shared" si="4"/>
        <v>0</v>
      </c>
      <c r="Q159" s="190"/>
      <c r="R159" s="190"/>
      <c r="S159" s="159"/>
      <c r="T159" s="173"/>
      <c r="U159" s="173"/>
      <c r="V159" s="99"/>
      <c r="W159" s="180"/>
      <c r="X159" s="179"/>
      <c r="Y159" s="162"/>
    </row>
    <row r="160" spans="1:25" ht="16.5" customHeight="1">
      <c r="A160" s="205" t="s">
        <v>67</v>
      </c>
      <c r="B160" s="204" t="s">
        <v>88</v>
      </c>
      <c r="C160" s="107" t="s">
        <v>21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127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87">
        <f t="shared" si="4"/>
        <v>0</v>
      </c>
      <c r="Q160" s="188">
        <f>P160+P161+P162</f>
        <v>30</v>
      </c>
      <c r="R160" s="188">
        <f>SUM(Q160:Q165)</f>
        <v>62</v>
      </c>
      <c r="S160" s="157">
        <v>308</v>
      </c>
      <c r="T160" s="172">
        <v>288</v>
      </c>
      <c r="U160" s="172">
        <v>869</v>
      </c>
      <c r="V160" s="99"/>
      <c r="W160" s="180">
        <v>292</v>
      </c>
      <c r="X160" s="178">
        <v>0</v>
      </c>
      <c r="Y160" s="167">
        <v>250</v>
      </c>
    </row>
    <row r="161" spans="1:25" ht="16.5" customHeight="1">
      <c r="A161" s="206"/>
      <c r="B161" s="199"/>
      <c r="C161" s="108" t="s">
        <v>78</v>
      </c>
      <c r="D161" s="75">
        <v>30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126">
        <v>0</v>
      </c>
      <c r="K161" s="30">
        <v>0</v>
      </c>
      <c r="L161" s="30">
        <v>0</v>
      </c>
      <c r="M161" s="30">
        <v>0</v>
      </c>
      <c r="N161" s="30">
        <v>0</v>
      </c>
      <c r="O161" s="32">
        <v>0</v>
      </c>
      <c r="P161" s="37">
        <f t="shared" si="4"/>
        <v>30</v>
      </c>
      <c r="Q161" s="189"/>
      <c r="R161" s="189"/>
      <c r="S161" s="158"/>
      <c r="T161" s="170"/>
      <c r="U161" s="170"/>
      <c r="V161" s="99"/>
      <c r="W161" s="180"/>
      <c r="X161" s="164"/>
      <c r="Y161" s="161"/>
    </row>
    <row r="162" spans="1:25" ht="16.5" customHeight="1">
      <c r="A162" s="206"/>
      <c r="B162" s="200"/>
      <c r="C162" s="109" t="s">
        <v>79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8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37">
        <f t="shared" si="4"/>
        <v>0</v>
      </c>
      <c r="Q162" s="192"/>
      <c r="R162" s="189"/>
      <c r="S162" s="174"/>
      <c r="T162" s="171"/>
      <c r="U162" s="171"/>
      <c r="V162" s="99"/>
      <c r="W162" s="180"/>
      <c r="X162" s="165"/>
      <c r="Y162" s="162"/>
    </row>
    <row r="163" spans="1:25" ht="13.5" customHeight="1">
      <c r="A163" s="206"/>
      <c r="B163" s="198" t="s">
        <v>89</v>
      </c>
      <c r="C163" s="110" t="s">
        <v>21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136">
        <f t="shared" si="4"/>
        <v>0</v>
      </c>
      <c r="Q163" s="191">
        <f>P163+P164+P165</f>
        <v>32</v>
      </c>
      <c r="R163" s="189"/>
      <c r="S163" s="166">
        <v>351</v>
      </c>
      <c r="T163" s="169">
        <v>0</v>
      </c>
      <c r="U163" s="169">
        <v>1404</v>
      </c>
      <c r="V163" s="99"/>
      <c r="W163" s="180">
        <v>737</v>
      </c>
      <c r="X163" s="163">
        <v>254</v>
      </c>
      <c r="Y163" s="160">
        <v>111</v>
      </c>
    </row>
    <row r="164" spans="1:25" ht="13.5" customHeight="1">
      <c r="A164" s="206"/>
      <c r="B164" s="199"/>
      <c r="C164" s="108" t="s">
        <v>78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32</v>
      </c>
      <c r="P164" s="33">
        <f t="shared" si="4"/>
        <v>32</v>
      </c>
      <c r="Q164" s="189"/>
      <c r="R164" s="189"/>
      <c r="S164" s="158"/>
      <c r="T164" s="170"/>
      <c r="U164" s="170"/>
      <c r="V164" s="99"/>
      <c r="W164" s="180"/>
      <c r="X164" s="164"/>
      <c r="Y164" s="161"/>
    </row>
    <row r="165" spans="1:25" ht="13.5" customHeight="1" thickBot="1">
      <c r="A165" s="207"/>
      <c r="B165" s="211"/>
      <c r="C165" s="113" t="s">
        <v>79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50">
        <v>0</v>
      </c>
      <c r="M165" s="51">
        <v>0</v>
      </c>
      <c r="N165" s="51">
        <v>0</v>
      </c>
      <c r="O165" s="51">
        <v>0</v>
      </c>
      <c r="P165" s="37">
        <f t="shared" si="4"/>
        <v>0</v>
      </c>
      <c r="Q165" s="190"/>
      <c r="R165" s="190"/>
      <c r="S165" s="159"/>
      <c r="T165" s="173"/>
      <c r="U165" s="173"/>
      <c r="V165" s="99"/>
      <c r="W165" s="180"/>
      <c r="X165" s="179"/>
      <c r="Y165" s="168"/>
    </row>
    <row r="166" spans="1:25" ht="16.5" customHeight="1">
      <c r="A166" s="205" t="s">
        <v>70</v>
      </c>
      <c r="B166" s="204" t="s">
        <v>90</v>
      </c>
      <c r="C166" s="107" t="s">
        <v>21</v>
      </c>
      <c r="D166" s="74">
        <v>0</v>
      </c>
      <c r="E166" s="74">
        <v>0</v>
      </c>
      <c r="F166" s="74">
        <v>0</v>
      </c>
      <c r="G166" s="74">
        <v>1</v>
      </c>
      <c r="H166" s="74">
        <v>0</v>
      </c>
      <c r="I166" s="74">
        <v>0</v>
      </c>
      <c r="J166" s="74">
        <v>0</v>
      </c>
      <c r="K166" s="26">
        <v>0</v>
      </c>
      <c r="L166" s="26">
        <v>0</v>
      </c>
      <c r="M166" s="27">
        <v>0</v>
      </c>
      <c r="N166" s="27">
        <v>0</v>
      </c>
      <c r="O166" s="27">
        <v>0</v>
      </c>
      <c r="P166" s="87">
        <f t="shared" si="4"/>
        <v>1</v>
      </c>
      <c r="Q166" s="188">
        <f>P166+P167+P168</f>
        <v>100</v>
      </c>
      <c r="R166" s="188">
        <f>SUM(Q166:Q174)</f>
        <v>661</v>
      </c>
      <c r="S166" s="157">
        <v>65</v>
      </c>
      <c r="T166" s="172">
        <v>233</v>
      </c>
      <c r="U166" s="172">
        <v>534</v>
      </c>
      <c r="V166" s="99"/>
      <c r="W166" s="180">
        <v>307</v>
      </c>
      <c r="X166" s="178">
        <v>1276</v>
      </c>
      <c r="Y166" s="167">
        <v>69</v>
      </c>
    </row>
    <row r="167" spans="1:25" ht="16.5" customHeight="1">
      <c r="A167" s="206"/>
      <c r="B167" s="199"/>
      <c r="C167" s="108" t="s">
        <v>78</v>
      </c>
      <c r="D167" s="75">
        <v>0</v>
      </c>
      <c r="E167" s="75">
        <v>0</v>
      </c>
      <c r="F167" s="75">
        <v>34</v>
      </c>
      <c r="G167" s="75">
        <v>65</v>
      </c>
      <c r="H167" s="75">
        <v>0</v>
      </c>
      <c r="I167" s="75">
        <v>0</v>
      </c>
      <c r="J167" s="75">
        <v>0</v>
      </c>
      <c r="K167" s="30">
        <v>0</v>
      </c>
      <c r="L167" s="30">
        <v>0</v>
      </c>
      <c r="M167" s="31">
        <v>0</v>
      </c>
      <c r="N167" s="31">
        <v>0</v>
      </c>
      <c r="O167" s="31">
        <v>0</v>
      </c>
      <c r="P167" s="37">
        <f t="shared" si="4"/>
        <v>99</v>
      </c>
      <c r="Q167" s="189"/>
      <c r="R167" s="189"/>
      <c r="S167" s="158"/>
      <c r="T167" s="170"/>
      <c r="U167" s="170"/>
      <c r="V167" s="99"/>
      <c r="W167" s="180"/>
      <c r="X167" s="164"/>
      <c r="Y167" s="161"/>
    </row>
    <row r="168" spans="1:25" ht="16.5" customHeight="1">
      <c r="A168" s="206"/>
      <c r="B168" s="200"/>
      <c r="C168" s="109" t="s">
        <v>79</v>
      </c>
      <c r="D168" s="78">
        <v>0</v>
      </c>
      <c r="E168" s="78">
        <v>0</v>
      </c>
      <c r="F168" s="78">
        <v>0</v>
      </c>
      <c r="G168" s="76">
        <v>0</v>
      </c>
      <c r="H168" s="76">
        <v>0</v>
      </c>
      <c r="I168" s="76">
        <v>0</v>
      </c>
      <c r="J168" s="76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37">
        <f t="shared" si="4"/>
        <v>0</v>
      </c>
      <c r="Q168" s="192"/>
      <c r="R168" s="189"/>
      <c r="S168" s="174"/>
      <c r="T168" s="171"/>
      <c r="U168" s="171"/>
      <c r="V168" s="99"/>
      <c r="W168" s="180"/>
      <c r="X168" s="165"/>
      <c r="Y168" s="162"/>
    </row>
    <row r="169" spans="1:25" ht="13.5" customHeight="1">
      <c r="A169" s="206"/>
      <c r="B169" s="198" t="s">
        <v>91</v>
      </c>
      <c r="C169" s="110" t="s">
        <v>21</v>
      </c>
      <c r="D169" s="79">
        <v>0</v>
      </c>
      <c r="E169" s="79">
        <v>0</v>
      </c>
      <c r="F169" s="79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136">
        <f t="shared" si="4"/>
        <v>0</v>
      </c>
      <c r="Q169" s="191">
        <f>P169+P170+P171</f>
        <v>20</v>
      </c>
      <c r="R169" s="189"/>
      <c r="S169" s="166">
        <v>176</v>
      </c>
      <c r="T169" s="169">
        <v>12</v>
      </c>
      <c r="U169" s="169">
        <v>497</v>
      </c>
      <c r="V169" s="99"/>
      <c r="W169" s="180">
        <v>374</v>
      </c>
      <c r="X169" s="163">
        <v>352</v>
      </c>
      <c r="Y169" s="160">
        <v>54</v>
      </c>
    </row>
    <row r="170" spans="1:25" ht="13.5" customHeight="1">
      <c r="A170" s="206"/>
      <c r="B170" s="199"/>
      <c r="C170" s="108" t="s">
        <v>78</v>
      </c>
      <c r="D170" s="75">
        <v>0</v>
      </c>
      <c r="E170" s="75">
        <v>0</v>
      </c>
      <c r="F170" s="75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20</v>
      </c>
      <c r="O170" s="30">
        <v>0</v>
      </c>
      <c r="P170" s="37">
        <f t="shared" si="4"/>
        <v>20</v>
      </c>
      <c r="Q170" s="189"/>
      <c r="R170" s="189"/>
      <c r="S170" s="158"/>
      <c r="T170" s="170"/>
      <c r="U170" s="170"/>
      <c r="V170" s="99"/>
      <c r="W170" s="180"/>
      <c r="X170" s="164"/>
      <c r="Y170" s="161"/>
    </row>
    <row r="171" spans="1:25" ht="13.5" customHeight="1">
      <c r="A171" s="206"/>
      <c r="B171" s="200"/>
      <c r="C171" s="109" t="s">
        <v>79</v>
      </c>
      <c r="D171" s="78">
        <v>0</v>
      </c>
      <c r="E171" s="78">
        <v>0</v>
      </c>
      <c r="F171" s="78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37">
        <f t="shared" si="4"/>
        <v>0</v>
      </c>
      <c r="Q171" s="192"/>
      <c r="R171" s="189"/>
      <c r="S171" s="174"/>
      <c r="T171" s="171"/>
      <c r="U171" s="171"/>
      <c r="V171" s="99"/>
      <c r="W171" s="180"/>
      <c r="X171" s="165"/>
      <c r="Y171" s="162"/>
    </row>
    <row r="172" spans="1:25" ht="16.5" customHeight="1">
      <c r="A172" s="206"/>
      <c r="B172" s="198" t="s">
        <v>92</v>
      </c>
      <c r="C172" s="110" t="s">
        <v>21</v>
      </c>
      <c r="D172" s="79">
        <v>0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4</v>
      </c>
      <c r="N172" s="79">
        <v>0</v>
      </c>
      <c r="O172" s="79">
        <v>0</v>
      </c>
      <c r="P172" s="136">
        <f t="shared" si="4"/>
        <v>4</v>
      </c>
      <c r="Q172" s="191">
        <f>P172+P173+P174</f>
        <v>541</v>
      </c>
      <c r="R172" s="189"/>
      <c r="S172" s="166">
        <v>39</v>
      </c>
      <c r="T172" s="169">
        <v>1072</v>
      </c>
      <c r="U172" s="169">
        <v>485</v>
      </c>
      <c r="V172" s="99"/>
      <c r="W172" s="180">
        <v>1740</v>
      </c>
      <c r="X172" s="163">
        <v>199</v>
      </c>
      <c r="Y172" s="160">
        <v>267</v>
      </c>
    </row>
    <row r="173" spans="1:25" ht="16.5" customHeight="1">
      <c r="A173" s="206"/>
      <c r="B173" s="199"/>
      <c r="C173" s="108" t="s">
        <v>78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384</v>
      </c>
      <c r="N173" s="75">
        <v>0</v>
      </c>
      <c r="O173" s="32">
        <v>153</v>
      </c>
      <c r="P173" s="33">
        <f t="shared" si="4"/>
        <v>537</v>
      </c>
      <c r="Q173" s="189"/>
      <c r="R173" s="189"/>
      <c r="S173" s="158"/>
      <c r="T173" s="170"/>
      <c r="U173" s="170"/>
      <c r="V173" s="99"/>
      <c r="W173" s="180"/>
      <c r="X173" s="164"/>
      <c r="Y173" s="161"/>
    </row>
    <row r="174" spans="1:25" ht="16.5" customHeight="1" thickBot="1">
      <c r="A174" s="207"/>
      <c r="B174" s="211"/>
      <c r="C174" s="113" t="s">
        <v>79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52">
        <v>0</v>
      </c>
      <c r="P174" s="89">
        <f t="shared" si="4"/>
        <v>0</v>
      </c>
      <c r="Q174" s="190"/>
      <c r="R174" s="190"/>
      <c r="S174" s="159"/>
      <c r="T174" s="173"/>
      <c r="U174" s="173"/>
      <c r="V174" s="99"/>
      <c r="W174" s="180"/>
      <c r="X174" s="179"/>
      <c r="Y174" s="168"/>
    </row>
    <row r="175" spans="1:25" ht="16.5" customHeight="1">
      <c r="A175" s="201" t="s">
        <v>74</v>
      </c>
      <c r="B175" s="204" t="s">
        <v>93</v>
      </c>
      <c r="C175" s="107" t="s">
        <v>21</v>
      </c>
      <c r="D175" s="74">
        <v>0</v>
      </c>
      <c r="E175" s="74">
        <v>2</v>
      </c>
      <c r="F175" s="74">
        <v>0</v>
      </c>
      <c r="G175" s="74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62">
        <v>0</v>
      </c>
      <c r="P175" s="87">
        <f t="shared" si="4"/>
        <v>2</v>
      </c>
      <c r="Q175" s="188">
        <f>P175+P176+P177</f>
        <v>984</v>
      </c>
      <c r="R175" s="188">
        <f>SUM(Q175:Q177)</f>
        <v>984</v>
      </c>
      <c r="S175" s="157">
        <v>551</v>
      </c>
      <c r="T175" s="172">
        <v>21</v>
      </c>
      <c r="U175" s="195">
        <v>600</v>
      </c>
      <c r="V175" s="99"/>
      <c r="W175" s="180">
        <v>0</v>
      </c>
      <c r="X175" s="178">
        <v>62</v>
      </c>
      <c r="Y175" s="167">
        <v>0</v>
      </c>
    </row>
    <row r="176" spans="1:25" ht="16.5" customHeight="1">
      <c r="A176" s="202"/>
      <c r="B176" s="199"/>
      <c r="C176" s="108" t="s">
        <v>78</v>
      </c>
      <c r="D176" s="75">
        <v>338</v>
      </c>
      <c r="E176" s="75">
        <v>84</v>
      </c>
      <c r="F176" s="75">
        <v>0</v>
      </c>
      <c r="G176" s="75">
        <v>0</v>
      </c>
      <c r="H176" s="30">
        <v>345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215</v>
      </c>
      <c r="O176" s="32">
        <v>0</v>
      </c>
      <c r="P176" s="37">
        <f t="shared" si="4"/>
        <v>982</v>
      </c>
      <c r="Q176" s="189"/>
      <c r="R176" s="189"/>
      <c r="S176" s="158"/>
      <c r="T176" s="170"/>
      <c r="U176" s="196"/>
      <c r="V176" s="99"/>
      <c r="W176" s="180"/>
      <c r="X176" s="164"/>
      <c r="Y176" s="161"/>
    </row>
    <row r="177" spans="1:25" ht="16.5" customHeight="1" thickBot="1">
      <c r="A177" s="203"/>
      <c r="B177" s="211"/>
      <c r="C177" s="113" t="s">
        <v>79</v>
      </c>
      <c r="D177" s="80">
        <v>0</v>
      </c>
      <c r="E177" s="80">
        <v>0</v>
      </c>
      <c r="F177" s="80">
        <v>0</v>
      </c>
      <c r="G177" s="8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2">
        <v>0</v>
      </c>
      <c r="P177" s="33">
        <f t="shared" si="4"/>
        <v>0</v>
      </c>
      <c r="Q177" s="190"/>
      <c r="R177" s="190"/>
      <c r="S177" s="159"/>
      <c r="T177" s="173"/>
      <c r="U177" s="197"/>
      <c r="V177" s="99"/>
      <c r="W177" s="180"/>
      <c r="X177" s="179"/>
      <c r="Y177" s="168"/>
    </row>
    <row r="178" spans="1:25" ht="24" customHeight="1" thickBot="1">
      <c r="A178" s="208" t="s">
        <v>102</v>
      </c>
      <c r="B178" s="209"/>
      <c r="C178" s="210"/>
      <c r="D178" s="65">
        <f aca="true" t="shared" si="5" ref="D178:N178">SUM(D121:D177)</f>
        <v>508</v>
      </c>
      <c r="E178" s="81">
        <f t="shared" si="5"/>
        <v>347</v>
      </c>
      <c r="F178" s="81">
        <f t="shared" si="5"/>
        <v>167</v>
      </c>
      <c r="G178" s="81">
        <f t="shared" si="5"/>
        <v>418</v>
      </c>
      <c r="H178" s="82">
        <f t="shared" si="5"/>
        <v>428</v>
      </c>
      <c r="I178" s="81">
        <f t="shared" si="5"/>
        <v>86</v>
      </c>
      <c r="J178" s="81">
        <f t="shared" si="5"/>
        <v>0</v>
      </c>
      <c r="K178" s="81">
        <f t="shared" si="5"/>
        <v>328</v>
      </c>
      <c r="L178" s="81">
        <f t="shared" si="5"/>
        <v>98</v>
      </c>
      <c r="M178" s="81">
        <f t="shared" si="5"/>
        <v>408</v>
      </c>
      <c r="N178" s="81">
        <f t="shared" si="5"/>
        <v>389</v>
      </c>
      <c r="O178" s="83">
        <f>SUM(O121:O177)</f>
        <v>271</v>
      </c>
      <c r="P178" s="70">
        <f>SUM(D178:O178)</f>
        <v>3448</v>
      </c>
      <c r="Q178" s="71">
        <f>SUM(Q121:Q177)</f>
        <v>3448</v>
      </c>
      <c r="R178" s="84">
        <f>SUM(R121:R177)</f>
        <v>3448</v>
      </c>
      <c r="S178" s="147">
        <v>3669</v>
      </c>
      <c r="T178" s="150">
        <v>3997</v>
      </c>
      <c r="U178" s="147">
        <f>SUM(U121:U177)</f>
        <v>7131</v>
      </c>
      <c r="V178" s="99"/>
      <c r="W178" s="132">
        <f>SUM(W121:W177)</f>
        <v>5729</v>
      </c>
      <c r="X178" s="72">
        <f>SUM(X121:X177)</f>
        <v>3450</v>
      </c>
      <c r="Y178" s="72">
        <f>SUM(Y121:Y177)</f>
        <v>905</v>
      </c>
    </row>
    <row r="179" spans="1:25" s="3" customFormat="1" ht="16.5">
      <c r="A179" s="12"/>
      <c r="B179" s="12"/>
      <c r="C179" s="5"/>
      <c r="D179" s="18"/>
      <c r="E179" s="1"/>
      <c r="F179" s="1"/>
      <c r="G179" s="1"/>
      <c r="H179" s="1"/>
      <c r="I179" s="1"/>
      <c r="J179" s="1"/>
      <c r="K179" s="1"/>
      <c r="L179" s="1"/>
      <c r="M179" s="19"/>
      <c r="N179" s="1"/>
      <c r="O179" s="1"/>
      <c r="P179" s="1"/>
      <c r="Q179" s="1"/>
      <c r="R179" s="1"/>
      <c r="S179" s="1"/>
      <c r="T179" s="1"/>
      <c r="U179" s="22"/>
      <c r="V179" s="104"/>
      <c r="W179" s="22"/>
      <c r="X179" s="13"/>
      <c r="Y179" s="13"/>
    </row>
    <row r="180" spans="11:24" ht="16.5">
      <c r="K180" s="1"/>
      <c r="N180" s="1"/>
      <c r="O180" s="1"/>
      <c r="P180" s="1"/>
      <c r="Q180" s="1"/>
      <c r="R180" s="1"/>
      <c r="X180" s="24"/>
    </row>
  </sheetData>
  <sheetProtection/>
  <mergeCells count="450">
    <mergeCell ref="U113:U115"/>
    <mergeCell ref="W142:W144"/>
    <mergeCell ref="W145:W147"/>
    <mergeCell ref="W151:W153"/>
    <mergeCell ref="W127:W129"/>
    <mergeCell ref="W130:W132"/>
    <mergeCell ref="W133:W135"/>
    <mergeCell ref="W136:W141"/>
    <mergeCell ref="W148:W150"/>
    <mergeCell ref="W113:W115"/>
    <mergeCell ref="U95:U97"/>
    <mergeCell ref="U86:U88"/>
    <mergeCell ref="W92:W94"/>
    <mergeCell ref="W110:W112"/>
    <mergeCell ref="W98:W100"/>
    <mergeCell ref="U74:U76"/>
    <mergeCell ref="U107:U109"/>
    <mergeCell ref="U104:U106"/>
    <mergeCell ref="W50:W52"/>
    <mergeCell ref="W59:W61"/>
    <mergeCell ref="W62:W64"/>
    <mergeCell ref="W83:W85"/>
    <mergeCell ref="W86:W88"/>
    <mergeCell ref="W77:W79"/>
    <mergeCell ref="W65:W67"/>
    <mergeCell ref="W68:W70"/>
    <mergeCell ref="W74:W76"/>
    <mergeCell ref="W71:W73"/>
    <mergeCell ref="A127:A132"/>
    <mergeCell ref="B127:B129"/>
    <mergeCell ref="Q127:Q129"/>
    <mergeCell ref="T127:T129"/>
    <mergeCell ref="T50:T52"/>
    <mergeCell ref="T130:T132"/>
    <mergeCell ref="T71:T73"/>
    <mergeCell ref="T77:T79"/>
    <mergeCell ref="Q59:Q61"/>
    <mergeCell ref="T80:T82"/>
    <mergeCell ref="A1:U1"/>
    <mergeCell ref="A2:U2"/>
    <mergeCell ref="T56:T58"/>
    <mergeCell ref="T53:T55"/>
    <mergeCell ref="T20:T22"/>
    <mergeCell ref="K3:U3"/>
    <mergeCell ref="T29:T31"/>
    <mergeCell ref="T44:T46"/>
    <mergeCell ref="U44:U46"/>
    <mergeCell ref="U47:U49"/>
    <mergeCell ref="X157:X159"/>
    <mergeCell ref="B89:B91"/>
    <mergeCell ref="R80:R97"/>
    <mergeCell ref="Q83:Q85"/>
    <mergeCell ref="Q86:Q88"/>
    <mergeCell ref="Q92:Q94"/>
    <mergeCell ref="Q89:Q91"/>
    <mergeCell ref="B80:B82"/>
    <mergeCell ref="Q80:Q82"/>
    <mergeCell ref="Q95:Q97"/>
    <mergeCell ref="R157:R159"/>
    <mergeCell ref="R154:R156"/>
    <mergeCell ref="R142:R153"/>
    <mergeCell ref="R127:R132"/>
    <mergeCell ref="B121:B123"/>
    <mergeCell ref="B124:B126"/>
    <mergeCell ref="Q124:Q126"/>
    <mergeCell ref="B145:B147"/>
    <mergeCell ref="B139:B141"/>
    <mergeCell ref="B151:B153"/>
    <mergeCell ref="T145:T147"/>
    <mergeCell ref="T124:T126"/>
    <mergeCell ref="T133:T135"/>
    <mergeCell ref="B83:B85"/>
    <mergeCell ref="B95:B97"/>
    <mergeCell ref="Q98:Q100"/>
    <mergeCell ref="T86:T88"/>
    <mergeCell ref="T92:T94"/>
    <mergeCell ref="T89:T91"/>
    <mergeCell ref="T95:T97"/>
    <mergeCell ref="Y163:Y165"/>
    <mergeCell ref="T151:T153"/>
    <mergeCell ref="U130:U132"/>
    <mergeCell ref="T148:T150"/>
    <mergeCell ref="T154:T156"/>
    <mergeCell ref="T160:T162"/>
    <mergeCell ref="T163:T165"/>
    <mergeCell ref="T157:T159"/>
    <mergeCell ref="T136:T141"/>
    <mergeCell ref="T142:T144"/>
    <mergeCell ref="U154:U156"/>
    <mergeCell ref="Y160:Y162"/>
    <mergeCell ref="Y157:Y159"/>
    <mergeCell ref="X154:X156"/>
    <mergeCell ref="W160:W162"/>
    <mergeCell ref="Y113:Y115"/>
    <mergeCell ref="Y121:Y123"/>
    <mergeCell ref="Y124:Y126"/>
    <mergeCell ref="Y133:Y135"/>
    <mergeCell ref="Y148:Y150"/>
    <mergeCell ref="Y104:Y106"/>
    <mergeCell ref="X148:X150"/>
    <mergeCell ref="Y175:Y177"/>
    <mergeCell ref="Y142:Y144"/>
    <mergeCell ref="Y145:Y147"/>
    <mergeCell ref="Y151:Y153"/>
    <mergeCell ref="Y154:Y156"/>
    <mergeCell ref="Y172:Y174"/>
    <mergeCell ref="Y166:Y168"/>
    <mergeCell ref="Y169:Y171"/>
    <mergeCell ref="Y110:Y112"/>
    <mergeCell ref="Y136:Y141"/>
    <mergeCell ref="Y83:Y85"/>
    <mergeCell ref="Y86:Y88"/>
    <mergeCell ref="Y89:Y91"/>
    <mergeCell ref="Y107:Y109"/>
    <mergeCell ref="Y98:Y100"/>
    <mergeCell ref="Y92:Y94"/>
    <mergeCell ref="Y95:Y97"/>
    <mergeCell ref="Y101:Y103"/>
    <mergeCell ref="Y56:Y58"/>
    <mergeCell ref="Y80:Y82"/>
    <mergeCell ref="Y71:Y73"/>
    <mergeCell ref="Y74:Y76"/>
    <mergeCell ref="Y59:Y61"/>
    <mergeCell ref="Y65:Y67"/>
    <mergeCell ref="Y62:Y64"/>
    <mergeCell ref="Y77:Y79"/>
    <mergeCell ref="Y68:Y70"/>
    <mergeCell ref="Y53:Y55"/>
    <mergeCell ref="W53:W55"/>
    <mergeCell ref="W14:W16"/>
    <mergeCell ref="W17:W19"/>
    <mergeCell ref="W20:W22"/>
    <mergeCell ref="W23:W25"/>
    <mergeCell ref="W44:W46"/>
    <mergeCell ref="Y44:Y46"/>
    <mergeCell ref="Y47:Y49"/>
    <mergeCell ref="Y50:Y52"/>
    <mergeCell ref="Y5:Y7"/>
    <mergeCell ref="Y8:Y10"/>
    <mergeCell ref="Y11:Y13"/>
    <mergeCell ref="Y14:Y16"/>
    <mergeCell ref="Y17:Y19"/>
    <mergeCell ref="U14:U16"/>
    <mergeCell ref="U17:U19"/>
    <mergeCell ref="U8:U10"/>
    <mergeCell ref="U20:U22"/>
    <mergeCell ref="Y38:Y40"/>
    <mergeCell ref="Y41:Y43"/>
    <mergeCell ref="Y35:Y37"/>
    <mergeCell ref="Y20:Y22"/>
    <mergeCell ref="Y23:Y25"/>
    <mergeCell ref="Y32:Y34"/>
    <mergeCell ref="U23:U25"/>
    <mergeCell ref="U38:U40"/>
    <mergeCell ref="U41:U43"/>
    <mergeCell ref="Y26:Y28"/>
    <mergeCell ref="Y29:Y31"/>
    <mergeCell ref="W38:W40"/>
    <mergeCell ref="X47:X49"/>
    <mergeCell ref="W47:W49"/>
    <mergeCell ref="X38:X40"/>
    <mergeCell ref="W41:W43"/>
    <mergeCell ref="W29:W31"/>
    <mergeCell ref="W32:W34"/>
    <mergeCell ref="X35:X37"/>
    <mergeCell ref="W26:W28"/>
    <mergeCell ref="X80:X82"/>
    <mergeCell ref="X98:X100"/>
    <mergeCell ref="U80:U82"/>
    <mergeCell ref="W89:W91"/>
    <mergeCell ref="W80:W82"/>
    <mergeCell ref="W95:W97"/>
    <mergeCell ref="X83:X85"/>
    <mergeCell ref="X86:X88"/>
    <mergeCell ref="U71:U73"/>
    <mergeCell ref="U59:U61"/>
    <mergeCell ref="T65:T67"/>
    <mergeCell ref="Q77:Q79"/>
    <mergeCell ref="R77:R79"/>
    <mergeCell ref="Q56:Q58"/>
    <mergeCell ref="U77:U79"/>
    <mergeCell ref="Q71:Q73"/>
    <mergeCell ref="R50:R64"/>
    <mergeCell ref="T47:T49"/>
    <mergeCell ref="T59:T61"/>
    <mergeCell ref="T62:T64"/>
    <mergeCell ref="Q41:Q43"/>
    <mergeCell ref="R41:R49"/>
    <mergeCell ref="Q62:Q64"/>
    <mergeCell ref="Q44:Q46"/>
    <mergeCell ref="Q47:Q49"/>
    <mergeCell ref="U29:U31"/>
    <mergeCell ref="T32:T34"/>
    <mergeCell ref="T38:T40"/>
    <mergeCell ref="T35:T37"/>
    <mergeCell ref="Q53:Q55"/>
    <mergeCell ref="U32:U34"/>
    <mergeCell ref="U35:U37"/>
    <mergeCell ref="Q35:Q37"/>
    <mergeCell ref="Q50:Q52"/>
    <mergeCell ref="T41:T43"/>
    <mergeCell ref="W35:W37"/>
    <mergeCell ref="W56:W58"/>
    <mergeCell ref="U53:U55"/>
    <mergeCell ref="X53:X55"/>
    <mergeCell ref="U50:U52"/>
    <mergeCell ref="W8:W10"/>
    <mergeCell ref="X32:X34"/>
    <mergeCell ref="X29:X31"/>
    <mergeCell ref="U56:U58"/>
    <mergeCell ref="U26:U28"/>
    <mergeCell ref="X74:X76"/>
    <mergeCell ref="X62:X64"/>
    <mergeCell ref="T68:T70"/>
    <mergeCell ref="T74:T76"/>
    <mergeCell ref="X65:X67"/>
    <mergeCell ref="X68:X70"/>
    <mergeCell ref="X71:X73"/>
    <mergeCell ref="U68:U70"/>
    <mergeCell ref="U62:U64"/>
    <mergeCell ref="U65:U67"/>
    <mergeCell ref="A3:D3"/>
    <mergeCell ref="A4:B4"/>
    <mergeCell ref="A5:A13"/>
    <mergeCell ref="X11:X13"/>
    <mergeCell ref="X5:X7"/>
    <mergeCell ref="X8:X10"/>
    <mergeCell ref="W5:W7"/>
    <mergeCell ref="U5:U7"/>
    <mergeCell ref="T8:T10"/>
    <mergeCell ref="T11:T13"/>
    <mergeCell ref="T5:T7"/>
    <mergeCell ref="X56:X58"/>
    <mergeCell ref="X44:X46"/>
    <mergeCell ref="X20:X22"/>
    <mergeCell ref="X14:X16"/>
    <mergeCell ref="X23:X25"/>
    <mergeCell ref="X50:X52"/>
    <mergeCell ref="X41:X43"/>
    <mergeCell ref="X26:X28"/>
    <mergeCell ref="X17:X19"/>
    <mergeCell ref="B5:B7"/>
    <mergeCell ref="B11:B13"/>
    <mergeCell ref="B8:B10"/>
    <mergeCell ref="Q5:Q7"/>
    <mergeCell ref="W11:W13"/>
    <mergeCell ref="Q4:R4"/>
    <mergeCell ref="Q11:Q13"/>
    <mergeCell ref="U11:U13"/>
    <mergeCell ref="Q8:Q10"/>
    <mergeCell ref="R5:R13"/>
    <mergeCell ref="A23:A40"/>
    <mergeCell ref="B23:B25"/>
    <mergeCell ref="Q20:Q22"/>
    <mergeCell ref="B35:B37"/>
    <mergeCell ref="A14:A22"/>
    <mergeCell ref="B14:B16"/>
    <mergeCell ref="B17:B19"/>
    <mergeCell ref="B20:B22"/>
    <mergeCell ref="B38:B40"/>
    <mergeCell ref="B32:B34"/>
    <mergeCell ref="R14:R22"/>
    <mergeCell ref="Q17:Q19"/>
    <mergeCell ref="T26:T28"/>
    <mergeCell ref="T17:T19"/>
    <mergeCell ref="T14:T16"/>
    <mergeCell ref="Q14:Q16"/>
    <mergeCell ref="B62:B64"/>
    <mergeCell ref="B29:B31"/>
    <mergeCell ref="B26:B28"/>
    <mergeCell ref="Q32:Q34"/>
    <mergeCell ref="T23:T25"/>
    <mergeCell ref="Q23:Q25"/>
    <mergeCell ref="R23:R40"/>
    <mergeCell ref="Q26:Q28"/>
    <mergeCell ref="Q29:Q31"/>
    <mergeCell ref="Q38:Q40"/>
    <mergeCell ref="B68:B70"/>
    <mergeCell ref="A41:A49"/>
    <mergeCell ref="B41:B43"/>
    <mergeCell ref="B47:B49"/>
    <mergeCell ref="B44:B46"/>
    <mergeCell ref="A50:A64"/>
    <mergeCell ref="B50:B52"/>
    <mergeCell ref="B59:B61"/>
    <mergeCell ref="B56:B58"/>
    <mergeCell ref="B53:B55"/>
    <mergeCell ref="A80:A97"/>
    <mergeCell ref="B92:B94"/>
    <mergeCell ref="A65:A76"/>
    <mergeCell ref="R65:R76"/>
    <mergeCell ref="Q68:Q70"/>
    <mergeCell ref="B71:B73"/>
    <mergeCell ref="B74:B76"/>
    <mergeCell ref="Q74:Q76"/>
    <mergeCell ref="B65:B67"/>
    <mergeCell ref="Q65:Q67"/>
    <mergeCell ref="T104:T106"/>
    <mergeCell ref="T83:T85"/>
    <mergeCell ref="Q104:Q106"/>
    <mergeCell ref="R104:R112"/>
    <mergeCell ref="T110:T112"/>
    <mergeCell ref="R98:R103"/>
    <mergeCell ref="Q101:Q103"/>
    <mergeCell ref="T98:T100"/>
    <mergeCell ref="T101:T103"/>
    <mergeCell ref="A77:A79"/>
    <mergeCell ref="B77:B79"/>
    <mergeCell ref="B86:B88"/>
    <mergeCell ref="Q175:Q177"/>
    <mergeCell ref="R175:R177"/>
    <mergeCell ref="A119:E119"/>
    <mergeCell ref="R160:R165"/>
    <mergeCell ref="B157:B159"/>
    <mergeCell ref="B166:B168"/>
    <mergeCell ref="Q163:Q165"/>
    <mergeCell ref="B110:B112"/>
    <mergeCell ref="A98:A103"/>
    <mergeCell ref="B98:B100"/>
    <mergeCell ref="A113:A115"/>
    <mergeCell ref="B101:B103"/>
    <mergeCell ref="B104:B106"/>
    <mergeCell ref="B113:B115"/>
    <mergeCell ref="B107:B109"/>
    <mergeCell ref="B133:B135"/>
    <mergeCell ref="A120:B120"/>
    <mergeCell ref="Q113:Q115"/>
    <mergeCell ref="A104:A112"/>
    <mergeCell ref="Q110:Q112"/>
    <mergeCell ref="B130:B132"/>
    <mergeCell ref="Q121:Q123"/>
    <mergeCell ref="A116:C116"/>
    <mergeCell ref="A133:A141"/>
    <mergeCell ref="A121:A126"/>
    <mergeCell ref="B148:B150"/>
    <mergeCell ref="A178:C178"/>
    <mergeCell ref="A160:A165"/>
    <mergeCell ref="B160:B162"/>
    <mergeCell ref="B172:B174"/>
    <mergeCell ref="B163:B165"/>
    <mergeCell ref="A166:A174"/>
    <mergeCell ref="A175:A177"/>
    <mergeCell ref="B175:B177"/>
    <mergeCell ref="B154:B156"/>
    <mergeCell ref="S145:S147"/>
    <mergeCell ref="U157:U159"/>
    <mergeCell ref="W154:W156"/>
    <mergeCell ref="W157:W159"/>
    <mergeCell ref="B136:B138"/>
    <mergeCell ref="A157:A159"/>
    <mergeCell ref="Q154:Q156"/>
    <mergeCell ref="Q157:Q159"/>
    <mergeCell ref="Q151:Q153"/>
    <mergeCell ref="A142:A153"/>
    <mergeCell ref="Q148:Q150"/>
    <mergeCell ref="A154:A156"/>
    <mergeCell ref="Q142:Q144"/>
    <mergeCell ref="Q145:Q147"/>
    <mergeCell ref="B142:B144"/>
    <mergeCell ref="X163:X165"/>
    <mergeCell ref="U148:U150"/>
    <mergeCell ref="Q160:Q162"/>
    <mergeCell ref="S142:S144"/>
    <mergeCell ref="X151:X153"/>
    <mergeCell ref="Q169:Q171"/>
    <mergeCell ref="U169:U171"/>
    <mergeCell ref="T172:T174"/>
    <mergeCell ref="S166:S168"/>
    <mergeCell ref="S169:S171"/>
    <mergeCell ref="S172:S174"/>
    <mergeCell ref="X175:X177"/>
    <mergeCell ref="R166:R174"/>
    <mergeCell ref="X172:X174"/>
    <mergeCell ref="X136:X141"/>
    <mergeCell ref="U142:U144"/>
    <mergeCell ref="W169:W171"/>
    <mergeCell ref="U145:U147"/>
    <mergeCell ref="U151:U153"/>
    <mergeCell ref="X142:X144"/>
    <mergeCell ref="X160:X162"/>
    <mergeCell ref="X169:X171"/>
    <mergeCell ref="B169:B171"/>
    <mergeCell ref="Q166:Q168"/>
    <mergeCell ref="U172:U174"/>
    <mergeCell ref="X166:X168"/>
    <mergeCell ref="U166:U168"/>
    <mergeCell ref="T166:T168"/>
    <mergeCell ref="T169:T171"/>
    <mergeCell ref="W172:W174"/>
    <mergeCell ref="Q172:Q174"/>
    <mergeCell ref="W175:W177"/>
    <mergeCell ref="S160:S162"/>
    <mergeCell ref="W166:W168"/>
    <mergeCell ref="T175:T177"/>
    <mergeCell ref="U175:U177"/>
    <mergeCell ref="S175:S177"/>
    <mergeCell ref="U160:U162"/>
    <mergeCell ref="U163:U165"/>
    <mergeCell ref="W163:W165"/>
    <mergeCell ref="S163:S165"/>
    <mergeCell ref="R133:R141"/>
    <mergeCell ref="R121:R126"/>
    <mergeCell ref="Q107:Q109"/>
    <mergeCell ref="S127:S129"/>
    <mergeCell ref="Q133:Q135"/>
    <mergeCell ref="Q136:Q141"/>
    <mergeCell ref="S130:S132"/>
    <mergeCell ref="Q120:R120"/>
    <mergeCell ref="Q130:Q132"/>
    <mergeCell ref="R113:R115"/>
    <mergeCell ref="AE92:AE93"/>
    <mergeCell ref="T107:T109"/>
    <mergeCell ref="U136:U141"/>
    <mergeCell ref="S133:S135"/>
    <mergeCell ref="U133:U135"/>
    <mergeCell ref="X107:X109"/>
    <mergeCell ref="X101:X103"/>
    <mergeCell ref="X133:X135"/>
    <mergeCell ref="U101:U103"/>
    <mergeCell ref="X110:X112"/>
    <mergeCell ref="X113:X115"/>
    <mergeCell ref="X124:X126"/>
    <mergeCell ref="U98:U100"/>
    <mergeCell ref="X121:X123"/>
    <mergeCell ref="W121:W123"/>
    <mergeCell ref="W124:W126"/>
    <mergeCell ref="W101:W103"/>
    <mergeCell ref="W104:W106"/>
    <mergeCell ref="W107:W109"/>
    <mergeCell ref="U110:U112"/>
    <mergeCell ref="T113:T115"/>
    <mergeCell ref="U83:U85"/>
    <mergeCell ref="S148:S150"/>
    <mergeCell ref="S151:S153"/>
    <mergeCell ref="X95:X97"/>
    <mergeCell ref="X89:X91"/>
    <mergeCell ref="U124:U126"/>
    <mergeCell ref="U121:U123"/>
    <mergeCell ref="T121:T123"/>
    <mergeCell ref="U127:U129"/>
    <mergeCell ref="S154:S156"/>
    <mergeCell ref="S157:S159"/>
    <mergeCell ref="X59:X61"/>
    <mergeCell ref="X145:X147"/>
    <mergeCell ref="S136:S141"/>
    <mergeCell ref="X77:X79"/>
    <mergeCell ref="X104:X106"/>
    <mergeCell ref="X92:X94"/>
    <mergeCell ref="U89:U91"/>
    <mergeCell ref="U92:U94"/>
  </mergeCells>
  <printOptions horizontalCentered="1"/>
  <pageMargins left="0.31496062992125984" right="0.15748031496062992" top="0.3937007874015748" bottom="0.4330708661417323" header="0" footer="0.15748031496062992"/>
  <pageSetup fitToHeight="0" horizontalDpi="600" verticalDpi="600" orientation="portrait" paperSize="9" scale="83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7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17" sqref="AC17"/>
    </sheetView>
  </sheetViews>
  <sheetFormatPr defaultColWidth="9.00390625" defaultRowHeight="16.5"/>
  <cols>
    <col min="1" max="1" width="3.625" style="16" customWidth="1"/>
    <col min="2" max="2" width="3.75390625" style="16" customWidth="1"/>
    <col min="3" max="3" width="5.125" style="9" customWidth="1"/>
    <col min="4" max="6" width="5.00390625" style="1" customWidth="1"/>
    <col min="7" max="10" width="4.875" style="1" customWidth="1"/>
    <col min="11" max="12" width="4.875" style="9" customWidth="1"/>
    <col min="13" max="13" width="4.875" style="20" customWidth="1"/>
    <col min="14" max="15" width="5.25390625" style="9" customWidth="1"/>
    <col min="16" max="16" width="5.50390625" style="9" customWidth="1"/>
    <col min="17" max="17" width="5.125" style="9" customWidth="1"/>
    <col min="18" max="19" width="4.875" style="9" customWidth="1"/>
    <col min="20" max="20" width="4.50390625" style="23" customWidth="1"/>
    <col min="21" max="21" width="4.875" style="23" customWidth="1"/>
    <col min="22" max="22" width="4.50390625" style="104" customWidth="1"/>
    <col min="23" max="23" width="5.625" style="17" customWidth="1"/>
    <col min="24" max="24" width="6.375" style="17" customWidth="1"/>
    <col min="25" max="16384" width="9.00390625" style="2" customWidth="1"/>
  </cols>
  <sheetData>
    <row r="1" spans="1:24" ht="22.5" customHeight="1">
      <c r="A1" s="222" t="s">
        <v>112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102"/>
      <c r="W1" s="100"/>
      <c r="X1" s="2"/>
    </row>
    <row r="2" spans="1:24" ht="20.25" customHeight="1">
      <c r="A2" s="223" t="s">
        <v>122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103"/>
      <c r="W2" s="101"/>
      <c r="X2" s="2"/>
    </row>
    <row r="3" spans="1:24" ht="18.75" customHeight="1" thickBot="1">
      <c r="A3" s="216" t="s">
        <v>114</v>
      </c>
      <c r="B3" s="216"/>
      <c r="C3" s="216"/>
      <c r="D3" s="216"/>
      <c r="J3" s="3"/>
      <c r="K3" s="224" t="s">
        <v>113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103"/>
      <c r="W3" s="105"/>
      <c r="X3" s="2"/>
    </row>
    <row r="4" spans="1:24" ht="18" customHeight="1" thickBot="1">
      <c r="A4" s="212" t="s">
        <v>13</v>
      </c>
      <c r="B4" s="194"/>
      <c r="C4" s="114" t="s">
        <v>0</v>
      </c>
      <c r="D4" s="115" t="s">
        <v>23</v>
      </c>
      <c r="E4" s="115" t="s">
        <v>1</v>
      </c>
      <c r="F4" s="115" t="s">
        <v>2</v>
      </c>
      <c r="G4" s="115" t="s">
        <v>3</v>
      </c>
      <c r="H4" s="115" t="s">
        <v>16</v>
      </c>
      <c r="I4" s="115" t="s">
        <v>4</v>
      </c>
      <c r="J4" s="115" t="s">
        <v>5</v>
      </c>
      <c r="K4" s="115" t="s">
        <v>6</v>
      </c>
      <c r="L4" s="115" t="s">
        <v>7</v>
      </c>
      <c r="M4" s="115" t="s">
        <v>8</v>
      </c>
      <c r="N4" s="116" t="s">
        <v>9</v>
      </c>
      <c r="O4" s="117" t="s">
        <v>10</v>
      </c>
      <c r="P4" s="118" t="s">
        <v>11</v>
      </c>
      <c r="Q4" s="193" t="s">
        <v>110</v>
      </c>
      <c r="R4" s="194"/>
      <c r="S4" s="119" t="s">
        <v>109</v>
      </c>
      <c r="T4" s="119" t="s">
        <v>18</v>
      </c>
      <c r="U4" s="123" t="s">
        <v>15</v>
      </c>
      <c r="V4" s="103"/>
      <c r="W4" s="25" t="s">
        <v>14</v>
      </c>
      <c r="X4" s="25" t="s">
        <v>12</v>
      </c>
    </row>
    <row r="5" spans="1:24" ht="16.5" customHeight="1">
      <c r="A5" s="205" t="s">
        <v>19</v>
      </c>
      <c r="B5" s="204" t="s">
        <v>20</v>
      </c>
      <c r="C5" s="107" t="s">
        <v>21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5</v>
      </c>
      <c r="L5" s="26">
        <v>2</v>
      </c>
      <c r="M5" s="26">
        <v>0</v>
      </c>
      <c r="N5" s="26">
        <v>0</v>
      </c>
      <c r="O5" s="27">
        <v>0</v>
      </c>
      <c r="P5" s="28">
        <f aca="true" t="shared" si="0" ref="P5:P36">SUM(D5:O5)</f>
        <v>7</v>
      </c>
      <c r="Q5" s="188">
        <f>P5+P6+P7</f>
        <v>116</v>
      </c>
      <c r="R5" s="188">
        <f>SUM(Q5:Q13)</f>
        <v>266</v>
      </c>
      <c r="S5" s="228">
        <v>92</v>
      </c>
      <c r="T5" s="228">
        <v>132</v>
      </c>
      <c r="U5" s="184">
        <v>321</v>
      </c>
      <c r="V5" s="103"/>
      <c r="W5" s="167">
        <v>248</v>
      </c>
      <c r="X5" s="167">
        <v>227</v>
      </c>
    </row>
    <row r="6" spans="1:24" ht="16.5" customHeight="1">
      <c r="A6" s="206"/>
      <c r="B6" s="199"/>
      <c r="C6" s="108" t="s">
        <v>33</v>
      </c>
      <c r="D6" s="30">
        <f>5+3</f>
        <v>8</v>
      </c>
      <c r="E6" s="29">
        <v>11</v>
      </c>
      <c r="F6" s="30">
        <f>12+7</f>
        <v>19</v>
      </c>
      <c r="G6" s="30">
        <v>12</v>
      </c>
      <c r="H6" s="30">
        <v>5</v>
      </c>
      <c r="I6" s="30">
        <v>5</v>
      </c>
      <c r="J6" s="30">
        <v>2</v>
      </c>
      <c r="K6" s="31">
        <v>17</v>
      </c>
      <c r="L6" s="30">
        <v>10</v>
      </c>
      <c r="M6" s="30">
        <v>5</v>
      </c>
      <c r="N6" s="30">
        <v>4</v>
      </c>
      <c r="O6" s="32">
        <v>11</v>
      </c>
      <c r="P6" s="33">
        <f t="shared" si="0"/>
        <v>109</v>
      </c>
      <c r="Q6" s="189"/>
      <c r="R6" s="189"/>
      <c r="S6" s="226"/>
      <c r="T6" s="226"/>
      <c r="U6" s="182"/>
      <c r="V6" s="103"/>
      <c r="W6" s="161"/>
      <c r="X6" s="161"/>
    </row>
    <row r="7" spans="1:24" ht="16.5" customHeight="1">
      <c r="A7" s="206"/>
      <c r="B7" s="200"/>
      <c r="C7" s="109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5">
        <v>0</v>
      </c>
      <c r="L7" s="34">
        <v>0</v>
      </c>
      <c r="M7" s="34">
        <v>0</v>
      </c>
      <c r="N7" s="34">
        <v>0</v>
      </c>
      <c r="O7" s="36">
        <v>0</v>
      </c>
      <c r="P7" s="37">
        <f t="shared" si="0"/>
        <v>0</v>
      </c>
      <c r="Q7" s="192"/>
      <c r="R7" s="189"/>
      <c r="S7" s="227"/>
      <c r="T7" s="227"/>
      <c r="U7" s="185"/>
      <c r="V7" s="103"/>
      <c r="W7" s="162"/>
      <c r="X7" s="162"/>
    </row>
    <row r="8" spans="1:24" ht="16.5" customHeight="1">
      <c r="A8" s="206"/>
      <c r="B8" s="198" t="s">
        <v>35</v>
      </c>
      <c r="C8" s="110" t="s">
        <v>21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9">
        <v>0</v>
      </c>
      <c r="N8" s="39">
        <v>0</v>
      </c>
      <c r="O8" s="40">
        <v>0</v>
      </c>
      <c r="P8" s="41">
        <f t="shared" si="0"/>
        <v>0</v>
      </c>
      <c r="Q8" s="191">
        <f>P8+P9+P10</f>
        <v>45</v>
      </c>
      <c r="R8" s="189"/>
      <c r="S8" s="225">
        <v>94</v>
      </c>
      <c r="T8" s="225">
        <v>0</v>
      </c>
      <c r="U8" s="181">
        <v>16</v>
      </c>
      <c r="V8" s="103"/>
      <c r="W8" s="160">
        <v>97</v>
      </c>
      <c r="X8" s="160">
        <v>16</v>
      </c>
    </row>
    <row r="9" spans="1:24" ht="16.5" customHeight="1">
      <c r="A9" s="206"/>
      <c r="B9" s="199"/>
      <c r="C9" s="108" t="s">
        <v>33</v>
      </c>
      <c r="D9" s="30">
        <v>0</v>
      </c>
      <c r="E9" s="30">
        <v>0</v>
      </c>
      <c r="F9" s="30">
        <v>0</v>
      </c>
      <c r="G9" s="30">
        <v>0</v>
      </c>
      <c r="H9" s="30">
        <v>4</v>
      </c>
      <c r="I9" s="30">
        <v>29</v>
      </c>
      <c r="J9" s="30">
        <v>0</v>
      </c>
      <c r="K9" s="31">
        <v>12</v>
      </c>
      <c r="L9" s="30">
        <v>0</v>
      </c>
      <c r="M9" s="31">
        <v>0</v>
      </c>
      <c r="N9" s="31">
        <v>0</v>
      </c>
      <c r="O9" s="31">
        <v>0</v>
      </c>
      <c r="P9" s="33">
        <f t="shared" si="0"/>
        <v>45</v>
      </c>
      <c r="Q9" s="189"/>
      <c r="R9" s="189"/>
      <c r="S9" s="226"/>
      <c r="T9" s="226"/>
      <c r="U9" s="182"/>
      <c r="V9" s="103"/>
      <c r="W9" s="161"/>
      <c r="X9" s="161"/>
    </row>
    <row r="10" spans="1:24" ht="16.5" customHeight="1">
      <c r="A10" s="206"/>
      <c r="B10" s="200"/>
      <c r="C10" s="111" t="s">
        <v>34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>
        <v>0</v>
      </c>
      <c r="L10" s="42">
        <v>0</v>
      </c>
      <c r="M10" s="43">
        <v>0</v>
      </c>
      <c r="N10" s="43">
        <v>0</v>
      </c>
      <c r="O10" s="44">
        <v>0</v>
      </c>
      <c r="P10" s="45">
        <f t="shared" si="0"/>
        <v>0</v>
      </c>
      <c r="Q10" s="192"/>
      <c r="R10" s="189"/>
      <c r="S10" s="227"/>
      <c r="T10" s="227"/>
      <c r="U10" s="185"/>
      <c r="V10" s="103"/>
      <c r="W10" s="162"/>
      <c r="X10" s="162"/>
    </row>
    <row r="11" spans="1:24" ht="16.5" customHeight="1">
      <c r="A11" s="206"/>
      <c r="B11" s="198" t="s">
        <v>36</v>
      </c>
      <c r="C11" s="112" t="s">
        <v>21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7">
        <v>0</v>
      </c>
      <c r="N11" s="47">
        <v>0</v>
      </c>
      <c r="O11" s="48">
        <v>0</v>
      </c>
      <c r="P11" s="49">
        <f t="shared" si="0"/>
        <v>0</v>
      </c>
      <c r="Q11" s="191">
        <f>P11+P12+P13</f>
        <v>105</v>
      </c>
      <c r="R11" s="189"/>
      <c r="S11" s="225">
        <v>93</v>
      </c>
      <c r="T11" s="225">
        <v>113</v>
      </c>
      <c r="U11" s="181">
        <v>52</v>
      </c>
      <c r="V11" s="103"/>
      <c r="W11" s="160">
        <v>77</v>
      </c>
      <c r="X11" s="160">
        <v>35</v>
      </c>
    </row>
    <row r="12" spans="1:24" ht="16.5" customHeight="1">
      <c r="A12" s="206"/>
      <c r="B12" s="199"/>
      <c r="C12" s="108" t="s">
        <v>33</v>
      </c>
      <c r="D12" s="30">
        <v>12</v>
      </c>
      <c r="E12" s="29">
        <v>0</v>
      </c>
      <c r="F12" s="30">
        <v>8</v>
      </c>
      <c r="G12" s="30">
        <v>14</v>
      </c>
      <c r="H12" s="30">
        <v>0</v>
      </c>
      <c r="I12" s="30">
        <v>10</v>
      </c>
      <c r="J12" s="30">
        <v>0</v>
      </c>
      <c r="K12" s="31">
        <v>47</v>
      </c>
      <c r="L12" s="30">
        <v>14</v>
      </c>
      <c r="M12" s="31">
        <v>0</v>
      </c>
      <c r="N12" s="31">
        <v>0</v>
      </c>
      <c r="O12" s="32">
        <v>0</v>
      </c>
      <c r="P12" s="33">
        <f t="shared" si="0"/>
        <v>105</v>
      </c>
      <c r="Q12" s="189"/>
      <c r="R12" s="189"/>
      <c r="S12" s="226"/>
      <c r="T12" s="226"/>
      <c r="U12" s="182"/>
      <c r="V12" s="103"/>
      <c r="W12" s="161"/>
      <c r="X12" s="161"/>
    </row>
    <row r="13" spans="1:24" ht="16.5" customHeight="1" thickBot="1">
      <c r="A13" s="207"/>
      <c r="B13" s="211"/>
      <c r="C13" s="113" t="s">
        <v>34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  <c r="L13" s="50">
        <v>0</v>
      </c>
      <c r="M13" s="51">
        <v>0</v>
      </c>
      <c r="N13" s="51">
        <v>0</v>
      </c>
      <c r="O13" s="52">
        <v>0</v>
      </c>
      <c r="P13" s="53">
        <f t="shared" si="0"/>
        <v>0</v>
      </c>
      <c r="Q13" s="190"/>
      <c r="R13" s="190"/>
      <c r="S13" s="232"/>
      <c r="T13" s="232"/>
      <c r="U13" s="183"/>
      <c r="V13" s="103"/>
      <c r="W13" s="168"/>
      <c r="X13" s="168"/>
    </row>
    <row r="14" spans="1:24" ht="16.5" customHeight="1">
      <c r="A14" s="205" t="s">
        <v>37</v>
      </c>
      <c r="B14" s="204" t="s">
        <v>38</v>
      </c>
      <c r="C14" s="107" t="s">
        <v>21</v>
      </c>
      <c r="D14" s="38">
        <v>0</v>
      </c>
      <c r="E14" s="26">
        <v>0</v>
      </c>
      <c r="F14" s="26">
        <v>0</v>
      </c>
      <c r="G14" s="38">
        <v>0</v>
      </c>
      <c r="H14" s="26">
        <v>0</v>
      </c>
      <c r="I14" s="26">
        <v>0</v>
      </c>
      <c r="J14" s="46">
        <v>0</v>
      </c>
      <c r="K14" s="46">
        <v>0</v>
      </c>
      <c r="L14" s="26">
        <v>0</v>
      </c>
      <c r="M14" s="27">
        <v>0</v>
      </c>
      <c r="N14" s="27">
        <v>0</v>
      </c>
      <c r="O14" s="40">
        <v>0</v>
      </c>
      <c r="P14" s="54">
        <f t="shared" si="0"/>
        <v>0</v>
      </c>
      <c r="Q14" s="188">
        <f>P14+P15+P16</f>
        <v>33</v>
      </c>
      <c r="R14" s="188">
        <f>SUM(Q14:Q22)</f>
        <v>76</v>
      </c>
      <c r="S14" s="228">
        <v>0</v>
      </c>
      <c r="T14" s="228">
        <v>14</v>
      </c>
      <c r="U14" s="184">
        <v>31</v>
      </c>
      <c r="V14" s="103"/>
      <c r="W14" s="167">
        <v>0</v>
      </c>
      <c r="X14" s="167">
        <v>0</v>
      </c>
    </row>
    <row r="15" spans="1:24" ht="16.5" customHeight="1">
      <c r="A15" s="206"/>
      <c r="B15" s="199"/>
      <c r="C15" s="108" t="s">
        <v>33</v>
      </c>
      <c r="D15" s="30">
        <v>0</v>
      </c>
      <c r="E15" s="30">
        <v>0</v>
      </c>
      <c r="F15" s="30">
        <v>0</v>
      </c>
      <c r="G15" s="30">
        <v>0</v>
      </c>
      <c r="H15" s="30">
        <v>8</v>
      </c>
      <c r="I15" s="30">
        <v>25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32">
        <v>0</v>
      </c>
      <c r="P15" s="55">
        <f t="shared" si="0"/>
        <v>33</v>
      </c>
      <c r="Q15" s="189"/>
      <c r="R15" s="189"/>
      <c r="S15" s="226"/>
      <c r="T15" s="226"/>
      <c r="U15" s="182"/>
      <c r="V15" s="103"/>
      <c r="W15" s="161"/>
      <c r="X15" s="161"/>
    </row>
    <row r="16" spans="1:24" ht="16.5" customHeight="1">
      <c r="A16" s="206"/>
      <c r="B16" s="200"/>
      <c r="C16" s="109" t="s">
        <v>34</v>
      </c>
      <c r="D16" s="42">
        <v>0</v>
      </c>
      <c r="E16" s="34">
        <v>0</v>
      </c>
      <c r="F16" s="34">
        <v>0</v>
      </c>
      <c r="G16" s="42">
        <v>0</v>
      </c>
      <c r="H16" s="34">
        <v>0</v>
      </c>
      <c r="I16" s="34">
        <v>0</v>
      </c>
      <c r="J16" s="42">
        <v>0</v>
      </c>
      <c r="K16" s="42">
        <v>0</v>
      </c>
      <c r="L16" s="42">
        <v>0</v>
      </c>
      <c r="M16" s="43">
        <v>0</v>
      </c>
      <c r="N16" s="43">
        <v>0</v>
      </c>
      <c r="O16" s="44">
        <v>0</v>
      </c>
      <c r="P16" s="56">
        <f t="shared" si="0"/>
        <v>0</v>
      </c>
      <c r="Q16" s="192"/>
      <c r="R16" s="189"/>
      <c r="S16" s="227"/>
      <c r="T16" s="227"/>
      <c r="U16" s="185"/>
      <c r="V16" s="103"/>
      <c r="W16" s="162"/>
      <c r="X16" s="162"/>
    </row>
    <row r="17" spans="1:24" ht="16.5" customHeight="1">
      <c r="A17" s="206"/>
      <c r="B17" s="198" t="s">
        <v>39</v>
      </c>
      <c r="C17" s="110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0">
        <v>0</v>
      </c>
      <c r="K17" s="30">
        <v>0</v>
      </c>
      <c r="L17" s="46">
        <v>0</v>
      </c>
      <c r="M17" s="47">
        <v>0</v>
      </c>
      <c r="N17" s="47">
        <v>0</v>
      </c>
      <c r="O17" s="40">
        <v>0</v>
      </c>
      <c r="P17" s="57">
        <f t="shared" si="0"/>
        <v>0</v>
      </c>
      <c r="Q17" s="191">
        <f>P17+P18+P19</f>
        <v>43</v>
      </c>
      <c r="R17" s="189"/>
      <c r="S17" s="225">
        <v>36</v>
      </c>
      <c r="T17" s="225">
        <v>1</v>
      </c>
      <c r="U17" s="181">
        <v>21</v>
      </c>
      <c r="V17" s="103"/>
      <c r="W17" s="160">
        <v>36</v>
      </c>
      <c r="X17" s="160">
        <v>19</v>
      </c>
    </row>
    <row r="18" spans="1:24" ht="16.5" customHeight="1">
      <c r="A18" s="206"/>
      <c r="B18" s="199"/>
      <c r="C18" s="108" t="s">
        <v>33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7</v>
      </c>
      <c r="J18" s="128">
        <v>7</v>
      </c>
      <c r="K18" s="30">
        <v>0</v>
      </c>
      <c r="L18" s="30">
        <v>0</v>
      </c>
      <c r="M18" s="31">
        <v>17</v>
      </c>
      <c r="N18" s="31">
        <v>12</v>
      </c>
      <c r="O18" s="32">
        <v>0</v>
      </c>
      <c r="P18" s="55">
        <f t="shared" si="0"/>
        <v>43</v>
      </c>
      <c r="Q18" s="189"/>
      <c r="R18" s="189"/>
      <c r="S18" s="226"/>
      <c r="T18" s="226"/>
      <c r="U18" s="182"/>
      <c r="V18" s="103"/>
      <c r="W18" s="161"/>
      <c r="X18" s="161"/>
    </row>
    <row r="19" spans="1:24" ht="16.5" customHeight="1">
      <c r="A19" s="206"/>
      <c r="B19" s="200"/>
      <c r="C19" s="111" t="s">
        <v>34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3">
        <v>0</v>
      </c>
      <c r="N19" s="43">
        <v>0</v>
      </c>
      <c r="O19" s="44">
        <v>0</v>
      </c>
      <c r="P19" s="58">
        <f t="shared" si="0"/>
        <v>0</v>
      </c>
      <c r="Q19" s="192"/>
      <c r="R19" s="189"/>
      <c r="S19" s="227"/>
      <c r="T19" s="227"/>
      <c r="U19" s="185"/>
      <c r="V19" s="103"/>
      <c r="W19" s="162"/>
      <c r="X19" s="162"/>
    </row>
    <row r="20" spans="1:24" ht="16.5" customHeight="1">
      <c r="A20" s="206"/>
      <c r="B20" s="198" t="s">
        <v>40</v>
      </c>
      <c r="C20" s="112" t="s">
        <v>21</v>
      </c>
      <c r="D20" s="38">
        <v>0</v>
      </c>
      <c r="E20" s="46">
        <v>0</v>
      </c>
      <c r="F20" s="46">
        <v>0</v>
      </c>
      <c r="G20" s="38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0">
        <v>0</v>
      </c>
      <c r="P20" s="59">
        <f t="shared" si="0"/>
        <v>0</v>
      </c>
      <c r="Q20" s="191">
        <f>P20+P21+P22</f>
        <v>0</v>
      </c>
      <c r="R20" s="189"/>
      <c r="S20" s="225">
        <v>15</v>
      </c>
      <c r="T20" s="225">
        <v>4</v>
      </c>
      <c r="U20" s="181">
        <v>0</v>
      </c>
      <c r="V20" s="103"/>
      <c r="W20" s="160">
        <v>0</v>
      </c>
      <c r="X20" s="160">
        <v>0</v>
      </c>
    </row>
    <row r="21" spans="1:24" ht="16.5" customHeight="1">
      <c r="A21" s="206"/>
      <c r="B21" s="199"/>
      <c r="C21" s="108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1">
        <v>0</v>
      </c>
      <c r="O21" s="32">
        <v>0</v>
      </c>
      <c r="P21" s="55">
        <f t="shared" si="0"/>
        <v>0</v>
      </c>
      <c r="Q21" s="189"/>
      <c r="R21" s="189"/>
      <c r="S21" s="226"/>
      <c r="T21" s="226"/>
      <c r="U21" s="182"/>
      <c r="V21" s="103"/>
      <c r="W21" s="161"/>
      <c r="X21" s="161"/>
    </row>
    <row r="22" spans="1:24" ht="16.5" customHeight="1" thickBot="1">
      <c r="A22" s="207"/>
      <c r="B22" s="211"/>
      <c r="C22" s="113" t="s">
        <v>34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2">
        <v>0</v>
      </c>
      <c r="P22" s="60">
        <f t="shared" si="0"/>
        <v>0</v>
      </c>
      <c r="Q22" s="190"/>
      <c r="R22" s="190"/>
      <c r="S22" s="232"/>
      <c r="T22" s="232"/>
      <c r="U22" s="183"/>
      <c r="V22" s="103"/>
      <c r="W22" s="168"/>
      <c r="X22" s="168"/>
    </row>
    <row r="23" spans="1:24" ht="16.5" customHeight="1">
      <c r="A23" s="205" t="s">
        <v>41</v>
      </c>
      <c r="B23" s="204" t="s">
        <v>42</v>
      </c>
      <c r="C23" s="107" t="s">
        <v>21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>
        <v>0</v>
      </c>
      <c r="K23" s="46">
        <v>0</v>
      </c>
      <c r="L23" s="26">
        <v>0</v>
      </c>
      <c r="M23" s="27">
        <v>0</v>
      </c>
      <c r="N23" s="27">
        <v>0</v>
      </c>
      <c r="O23" s="48">
        <v>0</v>
      </c>
      <c r="P23" s="54">
        <f t="shared" si="0"/>
        <v>0</v>
      </c>
      <c r="Q23" s="188">
        <f>P23+P24+P25</f>
        <v>36</v>
      </c>
      <c r="R23" s="188">
        <f>SUM(Q23:Q40)</f>
        <v>655</v>
      </c>
      <c r="S23" s="228">
        <v>33</v>
      </c>
      <c r="T23" s="228">
        <v>55</v>
      </c>
      <c r="U23" s="184">
        <v>87</v>
      </c>
      <c r="V23" s="103"/>
      <c r="W23" s="167">
        <v>57</v>
      </c>
      <c r="X23" s="167">
        <v>46</v>
      </c>
    </row>
    <row r="24" spans="1:24" ht="16.5" customHeight="1">
      <c r="A24" s="206"/>
      <c r="B24" s="199"/>
      <c r="C24" s="108" t="s">
        <v>33</v>
      </c>
      <c r="D24" s="30">
        <v>0</v>
      </c>
      <c r="E24" s="30">
        <v>3</v>
      </c>
      <c r="F24" s="29">
        <v>13</v>
      </c>
      <c r="G24" s="30">
        <v>0</v>
      </c>
      <c r="H24" s="30">
        <f>8+2</f>
        <v>10</v>
      </c>
      <c r="I24" s="30">
        <v>2</v>
      </c>
      <c r="J24" s="30">
        <v>1</v>
      </c>
      <c r="K24" s="30">
        <v>0</v>
      </c>
      <c r="L24" s="30">
        <v>0</v>
      </c>
      <c r="M24" s="34">
        <v>5</v>
      </c>
      <c r="N24" s="31">
        <v>0</v>
      </c>
      <c r="O24" s="32">
        <v>2</v>
      </c>
      <c r="P24" s="55">
        <f t="shared" si="0"/>
        <v>36</v>
      </c>
      <c r="Q24" s="189"/>
      <c r="R24" s="189"/>
      <c r="S24" s="226"/>
      <c r="T24" s="226"/>
      <c r="U24" s="182"/>
      <c r="V24" s="103"/>
      <c r="W24" s="161"/>
      <c r="X24" s="161"/>
    </row>
    <row r="25" spans="1:24" ht="16.5" customHeight="1">
      <c r="A25" s="206"/>
      <c r="B25" s="200"/>
      <c r="C25" s="109" t="s">
        <v>34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42">
        <v>0</v>
      </c>
      <c r="M25" s="43">
        <v>0</v>
      </c>
      <c r="N25" s="43">
        <v>0</v>
      </c>
      <c r="O25" s="44">
        <v>0</v>
      </c>
      <c r="P25" s="56">
        <f t="shared" si="0"/>
        <v>0</v>
      </c>
      <c r="Q25" s="192"/>
      <c r="R25" s="189"/>
      <c r="S25" s="227"/>
      <c r="T25" s="227"/>
      <c r="U25" s="185"/>
      <c r="V25" s="103"/>
      <c r="W25" s="162"/>
      <c r="X25" s="162"/>
    </row>
    <row r="26" spans="1:24" ht="16.5" customHeight="1">
      <c r="A26" s="206"/>
      <c r="B26" s="198" t="s">
        <v>43</v>
      </c>
      <c r="C26" s="110" t="s">
        <v>21</v>
      </c>
      <c r="D26" s="38">
        <v>0</v>
      </c>
      <c r="E26" s="38">
        <v>0</v>
      </c>
      <c r="F26" s="38">
        <v>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6">
        <v>0</v>
      </c>
      <c r="M26" s="47">
        <v>0</v>
      </c>
      <c r="N26" s="47">
        <v>0</v>
      </c>
      <c r="O26" s="40">
        <v>0</v>
      </c>
      <c r="P26" s="57">
        <f t="shared" si="0"/>
        <v>30</v>
      </c>
      <c r="Q26" s="191">
        <f>P26+P27+P28</f>
        <v>300</v>
      </c>
      <c r="R26" s="189"/>
      <c r="S26" s="225">
        <v>324</v>
      </c>
      <c r="T26" s="225">
        <v>305</v>
      </c>
      <c r="U26" s="181">
        <v>606</v>
      </c>
      <c r="V26" s="103"/>
      <c r="W26" s="160">
        <v>609</v>
      </c>
      <c r="X26" s="160">
        <v>612</v>
      </c>
    </row>
    <row r="27" spans="1:24" ht="16.5" customHeight="1">
      <c r="A27" s="206"/>
      <c r="B27" s="199"/>
      <c r="C27" s="108" t="s">
        <v>33</v>
      </c>
      <c r="D27" s="30">
        <v>0</v>
      </c>
      <c r="E27" s="30">
        <v>0</v>
      </c>
      <c r="F27" s="29">
        <v>10</v>
      </c>
      <c r="G27" s="30">
        <v>8</v>
      </c>
      <c r="H27" s="30">
        <f>62+48</f>
        <v>110</v>
      </c>
      <c r="I27" s="30">
        <v>24</v>
      </c>
      <c r="J27" s="30">
        <v>0</v>
      </c>
      <c r="K27" s="31">
        <v>40</v>
      </c>
      <c r="L27" s="30">
        <v>24</v>
      </c>
      <c r="M27" s="31">
        <v>0</v>
      </c>
      <c r="N27" s="31">
        <v>12</v>
      </c>
      <c r="O27" s="32">
        <v>42</v>
      </c>
      <c r="P27" s="55">
        <f t="shared" si="0"/>
        <v>270</v>
      </c>
      <c r="Q27" s="189"/>
      <c r="R27" s="189"/>
      <c r="S27" s="226"/>
      <c r="T27" s="226"/>
      <c r="U27" s="182"/>
      <c r="V27" s="103"/>
      <c r="W27" s="161"/>
      <c r="X27" s="161"/>
    </row>
    <row r="28" spans="1:24" ht="16.5" customHeight="1">
      <c r="A28" s="206"/>
      <c r="B28" s="200"/>
      <c r="C28" s="111" t="s">
        <v>34</v>
      </c>
      <c r="D28" s="3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3">
        <v>0</v>
      </c>
      <c r="O28" s="44">
        <v>0</v>
      </c>
      <c r="P28" s="58">
        <f t="shared" si="0"/>
        <v>0</v>
      </c>
      <c r="Q28" s="192"/>
      <c r="R28" s="189"/>
      <c r="S28" s="227"/>
      <c r="T28" s="227"/>
      <c r="U28" s="185"/>
      <c r="V28" s="103"/>
      <c r="W28" s="162"/>
      <c r="X28" s="162"/>
    </row>
    <row r="29" spans="1:24" ht="16.5" customHeight="1">
      <c r="A29" s="206"/>
      <c r="B29" s="198" t="s">
        <v>85</v>
      </c>
      <c r="C29" s="110" t="s">
        <v>21</v>
      </c>
      <c r="D29" s="38">
        <v>0</v>
      </c>
      <c r="E29" s="38">
        <v>0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2</v>
      </c>
      <c r="O29" s="40">
        <v>0</v>
      </c>
      <c r="P29" s="57">
        <f t="shared" si="0"/>
        <v>9</v>
      </c>
      <c r="Q29" s="191">
        <f>P29+P30+P31</f>
        <v>173</v>
      </c>
      <c r="R29" s="189"/>
      <c r="S29" s="225">
        <v>95</v>
      </c>
      <c r="T29" s="225">
        <v>87</v>
      </c>
      <c r="U29" s="181">
        <v>436</v>
      </c>
      <c r="V29" s="103"/>
      <c r="W29" s="160">
        <v>203</v>
      </c>
      <c r="X29" s="160">
        <v>83</v>
      </c>
    </row>
    <row r="30" spans="1:24" ht="16.5" customHeight="1">
      <c r="A30" s="206"/>
      <c r="B30" s="199"/>
      <c r="C30" s="108" t="s">
        <v>33</v>
      </c>
      <c r="D30" s="30">
        <v>5</v>
      </c>
      <c r="E30" s="30">
        <v>2</v>
      </c>
      <c r="F30" s="29">
        <v>20</v>
      </c>
      <c r="G30" s="30">
        <v>0</v>
      </c>
      <c r="H30" s="30">
        <v>0</v>
      </c>
      <c r="I30" s="30">
        <v>15</v>
      </c>
      <c r="J30" s="30">
        <v>2</v>
      </c>
      <c r="K30" s="31">
        <v>66</v>
      </c>
      <c r="L30" s="30">
        <v>6</v>
      </c>
      <c r="M30" s="30">
        <v>17</v>
      </c>
      <c r="N30" s="30">
        <v>27</v>
      </c>
      <c r="O30" s="32">
        <v>4</v>
      </c>
      <c r="P30" s="55">
        <f t="shared" si="0"/>
        <v>164</v>
      </c>
      <c r="Q30" s="189"/>
      <c r="R30" s="189"/>
      <c r="S30" s="226"/>
      <c r="T30" s="226"/>
      <c r="U30" s="182"/>
      <c r="V30" s="103"/>
      <c r="W30" s="161"/>
      <c r="X30" s="161"/>
    </row>
    <row r="31" spans="1:24" ht="16.5" customHeight="1">
      <c r="A31" s="206"/>
      <c r="B31" s="200"/>
      <c r="C31" s="111" t="s">
        <v>34</v>
      </c>
      <c r="D31" s="34">
        <v>0</v>
      </c>
      <c r="E31" s="42">
        <v>0</v>
      </c>
      <c r="F31" s="42">
        <v>0</v>
      </c>
      <c r="G31" s="34">
        <v>0</v>
      </c>
      <c r="H31" s="42">
        <v>0</v>
      </c>
      <c r="I31" s="34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4">
        <v>0</v>
      </c>
      <c r="P31" s="58">
        <f t="shared" si="0"/>
        <v>0</v>
      </c>
      <c r="Q31" s="192"/>
      <c r="R31" s="189"/>
      <c r="S31" s="227"/>
      <c r="T31" s="227"/>
      <c r="U31" s="185"/>
      <c r="V31" s="103"/>
      <c r="W31" s="162"/>
      <c r="X31" s="162"/>
    </row>
    <row r="32" spans="1:24" ht="16.5" customHeight="1">
      <c r="A32" s="206"/>
      <c r="B32" s="198" t="s">
        <v>96</v>
      </c>
      <c r="C32" s="112" t="s">
        <v>21</v>
      </c>
      <c r="D32" s="38">
        <v>0</v>
      </c>
      <c r="E32" s="46">
        <v>0</v>
      </c>
      <c r="F32" s="46">
        <v>0</v>
      </c>
      <c r="G32" s="38">
        <v>0</v>
      </c>
      <c r="H32" s="46">
        <v>0</v>
      </c>
      <c r="I32" s="38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8">
        <v>0</v>
      </c>
      <c r="P32" s="59">
        <f t="shared" si="0"/>
        <v>0</v>
      </c>
      <c r="Q32" s="191">
        <f>P32+P33+P34</f>
        <v>132</v>
      </c>
      <c r="R32" s="189"/>
      <c r="S32" s="225">
        <v>61</v>
      </c>
      <c r="T32" s="225">
        <v>76</v>
      </c>
      <c r="U32" s="181">
        <v>113</v>
      </c>
      <c r="V32" s="99"/>
      <c r="W32" s="160">
        <v>184</v>
      </c>
      <c r="X32" s="160">
        <v>17</v>
      </c>
    </row>
    <row r="33" spans="1:24" ht="16.5" customHeight="1">
      <c r="A33" s="206"/>
      <c r="B33" s="199"/>
      <c r="C33" s="108" t="s">
        <v>33</v>
      </c>
      <c r="D33" s="30">
        <v>0</v>
      </c>
      <c r="E33" s="29">
        <v>8</v>
      </c>
      <c r="F33" s="30">
        <v>2</v>
      </c>
      <c r="G33" s="30">
        <f>4+6</f>
        <v>10</v>
      </c>
      <c r="H33" s="30">
        <v>2</v>
      </c>
      <c r="I33" s="30">
        <v>5</v>
      </c>
      <c r="J33" s="30">
        <v>1</v>
      </c>
      <c r="K33" s="30">
        <v>29</v>
      </c>
      <c r="L33" s="30">
        <v>0</v>
      </c>
      <c r="M33" s="30">
        <v>29</v>
      </c>
      <c r="N33" s="30">
        <v>40</v>
      </c>
      <c r="O33" s="32">
        <v>6</v>
      </c>
      <c r="P33" s="55">
        <f t="shared" si="0"/>
        <v>132</v>
      </c>
      <c r="Q33" s="189"/>
      <c r="R33" s="189"/>
      <c r="S33" s="226"/>
      <c r="T33" s="226"/>
      <c r="U33" s="182"/>
      <c r="V33" s="99"/>
      <c r="W33" s="161"/>
      <c r="X33" s="161"/>
    </row>
    <row r="34" spans="1:24" ht="16.5" customHeight="1">
      <c r="A34" s="206"/>
      <c r="B34" s="200"/>
      <c r="C34" s="109" t="s">
        <v>34</v>
      </c>
      <c r="D34" s="42">
        <v>0</v>
      </c>
      <c r="E34" s="34">
        <v>0</v>
      </c>
      <c r="F34" s="34">
        <v>0</v>
      </c>
      <c r="G34" s="42">
        <v>0</v>
      </c>
      <c r="H34" s="34">
        <v>0</v>
      </c>
      <c r="I34" s="42">
        <v>0</v>
      </c>
      <c r="J34" s="42">
        <v>0</v>
      </c>
      <c r="K34" s="42">
        <v>0</v>
      </c>
      <c r="L34" s="34">
        <v>0</v>
      </c>
      <c r="M34" s="34">
        <v>0</v>
      </c>
      <c r="N34" s="34">
        <v>0</v>
      </c>
      <c r="O34" s="36">
        <v>0</v>
      </c>
      <c r="P34" s="56">
        <f t="shared" si="0"/>
        <v>0</v>
      </c>
      <c r="Q34" s="192"/>
      <c r="R34" s="189"/>
      <c r="S34" s="227"/>
      <c r="T34" s="227"/>
      <c r="U34" s="185"/>
      <c r="V34" s="99"/>
      <c r="W34" s="162"/>
      <c r="X34" s="162"/>
    </row>
    <row r="35" spans="1:24" ht="16.5" customHeight="1">
      <c r="A35" s="206"/>
      <c r="B35" s="198" t="s">
        <v>97</v>
      </c>
      <c r="C35" s="110" t="s">
        <v>21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40">
        <v>0</v>
      </c>
      <c r="P35" s="57">
        <f t="shared" si="0"/>
        <v>0</v>
      </c>
      <c r="Q35" s="191">
        <f>P35+P36+P37</f>
        <v>0</v>
      </c>
      <c r="R35" s="189"/>
      <c r="S35" s="225">
        <v>0</v>
      </c>
      <c r="T35" s="225">
        <v>0</v>
      </c>
      <c r="U35" s="181">
        <v>0</v>
      </c>
      <c r="V35" s="99"/>
      <c r="W35" s="160">
        <v>0</v>
      </c>
      <c r="X35" s="160">
        <v>0</v>
      </c>
    </row>
    <row r="36" spans="1:24" ht="16.5" customHeight="1">
      <c r="A36" s="206"/>
      <c r="B36" s="199"/>
      <c r="C36" s="108" t="s">
        <v>33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2">
        <v>0</v>
      </c>
      <c r="P36" s="55">
        <f t="shared" si="0"/>
        <v>0</v>
      </c>
      <c r="Q36" s="189"/>
      <c r="R36" s="189"/>
      <c r="S36" s="226"/>
      <c r="T36" s="226"/>
      <c r="U36" s="182"/>
      <c r="V36" s="99"/>
      <c r="W36" s="161"/>
      <c r="X36" s="161"/>
    </row>
    <row r="37" spans="1:24" ht="16.5" customHeight="1">
      <c r="A37" s="206"/>
      <c r="B37" s="200"/>
      <c r="C37" s="111" t="s">
        <v>34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4">
        <v>0</v>
      </c>
      <c r="P37" s="58">
        <f aca="true" t="shared" si="1" ref="P37:P68">SUM(D37:O37)</f>
        <v>0</v>
      </c>
      <c r="Q37" s="192"/>
      <c r="R37" s="189"/>
      <c r="S37" s="227"/>
      <c r="T37" s="227"/>
      <c r="U37" s="185"/>
      <c r="V37" s="99"/>
      <c r="W37" s="162"/>
      <c r="X37" s="162"/>
    </row>
    <row r="38" spans="1:24" ht="16.5" customHeight="1">
      <c r="A38" s="206"/>
      <c r="B38" s="198" t="s">
        <v>98</v>
      </c>
      <c r="C38" s="112" t="s">
        <v>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59">
        <f t="shared" si="1"/>
        <v>0</v>
      </c>
      <c r="Q38" s="191">
        <f>P38+P39+P40</f>
        <v>14</v>
      </c>
      <c r="R38" s="189"/>
      <c r="S38" s="225">
        <v>4</v>
      </c>
      <c r="T38" s="225">
        <v>29</v>
      </c>
      <c r="U38" s="181">
        <v>72</v>
      </c>
      <c r="V38" s="99"/>
      <c r="W38" s="160">
        <v>2</v>
      </c>
      <c r="X38" s="160">
        <v>4</v>
      </c>
    </row>
    <row r="39" spans="1:24" ht="16.5" customHeight="1">
      <c r="A39" s="206"/>
      <c r="B39" s="199"/>
      <c r="C39" s="108" t="s">
        <v>33</v>
      </c>
      <c r="D39" s="30">
        <v>0</v>
      </c>
      <c r="E39" s="30">
        <v>0</v>
      </c>
      <c r="F39" s="30">
        <v>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12</v>
      </c>
      <c r="N39" s="30">
        <v>0</v>
      </c>
      <c r="O39" s="30">
        <v>0</v>
      </c>
      <c r="P39" s="55">
        <f t="shared" si="1"/>
        <v>14</v>
      </c>
      <c r="Q39" s="189"/>
      <c r="R39" s="189"/>
      <c r="S39" s="226"/>
      <c r="T39" s="226"/>
      <c r="U39" s="182"/>
      <c r="V39" s="99"/>
      <c r="W39" s="161"/>
      <c r="X39" s="161"/>
    </row>
    <row r="40" spans="1:24" ht="16.5" customHeight="1" thickBot="1">
      <c r="A40" s="207"/>
      <c r="B40" s="211"/>
      <c r="C40" s="113" t="s">
        <v>34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61">
        <f t="shared" si="1"/>
        <v>0</v>
      </c>
      <c r="Q40" s="190"/>
      <c r="R40" s="190"/>
      <c r="S40" s="232"/>
      <c r="T40" s="232"/>
      <c r="U40" s="183"/>
      <c r="V40" s="99"/>
      <c r="W40" s="168"/>
      <c r="X40" s="168"/>
    </row>
    <row r="41" spans="1:24" ht="16.5" customHeight="1">
      <c r="A41" s="205" t="s">
        <v>99</v>
      </c>
      <c r="B41" s="204" t="s">
        <v>44</v>
      </c>
      <c r="C41" s="107" t="s">
        <v>21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46">
        <v>0</v>
      </c>
      <c r="K41" s="46">
        <v>0</v>
      </c>
      <c r="L41" s="26">
        <v>0</v>
      </c>
      <c r="M41" s="27">
        <v>0</v>
      </c>
      <c r="N41" s="27">
        <v>0</v>
      </c>
      <c r="O41" s="27">
        <v>0</v>
      </c>
      <c r="P41" s="54">
        <f t="shared" si="1"/>
        <v>0</v>
      </c>
      <c r="Q41" s="188">
        <f>P41+P42+P43</f>
        <v>12</v>
      </c>
      <c r="R41" s="188">
        <f>SUM(Q41+Q44+Q47)</f>
        <v>26</v>
      </c>
      <c r="S41" s="228">
        <v>11</v>
      </c>
      <c r="T41" s="228">
        <v>62</v>
      </c>
      <c r="U41" s="184">
        <v>44</v>
      </c>
      <c r="V41" s="99"/>
      <c r="W41" s="167">
        <v>0</v>
      </c>
      <c r="X41" s="167">
        <v>0</v>
      </c>
    </row>
    <row r="42" spans="1:24" ht="16.5" customHeight="1">
      <c r="A42" s="206"/>
      <c r="B42" s="199"/>
      <c r="C42" s="108" t="s">
        <v>33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12</v>
      </c>
      <c r="N42" s="31">
        <v>0</v>
      </c>
      <c r="O42" s="31">
        <v>0</v>
      </c>
      <c r="P42" s="55">
        <f t="shared" si="1"/>
        <v>12</v>
      </c>
      <c r="Q42" s="189"/>
      <c r="R42" s="189"/>
      <c r="S42" s="226"/>
      <c r="T42" s="226"/>
      <c r="U42" s="182"/>
      <c r="V42" s="99"/>
      <c r="W42" s="161"/>
      <c r="X42" s="161"/>
    </row>
    <row r="43" spans="1:24" ht="16.5" customHeight="1">
      <c r="A43" s="206"/>
      <c r="B43" s="200"/>
      <c r="C43" s="109" t="s">
        <v>34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42">
        <v>0</v>
      </c>
      <c r="M43" s="43">
        <v>0</v>
      </c>
      <c r="N43" s="43">
        <v>0</v>
      </c>
      <c r="O43" s="43">
        <v>0</v>
      </c>
      <c r="P43" s="56">
        <f t="shared" si="1"/>
        <v>0</v>
      </c>
      <c r="Q43" s="192"/>
      <c r="R43" s="189"/>
      <c r="S43" s="227"/>
      <c r="T43" s="227"/>
      <c r="U43" s="185"/>
      <c r="V43" s="99"/>
      <c r="W43" s="162"/>
      <c r="X43" s="162"/>
    </row>
    <row r="44" spans="1:24" ht="16.5" customHeight="1">
      <c r="A44" s="206"/>
      <c r="B44" s="198" t="s">
        <v>45</v>
      </c>
      <c r="C44" s="110" t="s">
        <v>21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6">
        <v>0</v>
      </c>
      <c r="M44" s="47">
        <v>0</v>
      </c>
      <c r="N44" s="47">
        <v>0</v>
      </c>
      <c r="O44" s="47">
        <v>0</v>
      </c>
      <c r="P44" s="57">
        <f t="shared" si="1"/>
        <v>0</v>
      </c>
      <c r="Q44" s="191">
        <f>P44+P45+P46</f>
        <v>14</v>
      </c>
      <c r="R44" s="189"/>
      <c r="S44" s="225">
        <v>0</v>
      </c>
      <c r="T44" s="225">
        <v>12</v>
      </c>
      <c r="U44" s="181">
        <v>0</v>
      </c>
      <c r="V44" s="99"/>
      <c r="W44" s="160">
        <v>0</v>
      </c>
      <c r="X44" s="160">
        <v>0</v>
      </c>
    </row>
    <row r="45" spans="1:24" ht="16.5" customHeight="1">
      <c r="A45" s="206"/>
      <c r="B45" s="199"/>
      <c r="C45" s="108" t="s">
        <v>33</v>
      </c>
      <c r="D45" s="30">
        <v>0</v>
      </c>
      <c r="E45" s="30">
        <v>0</v>
      </c>
      <c r="F45" s="30">
        <v>0</v>
      </c>
      <c r="G45" s="30">
        <v>0</v>
      </c>
      <c r="H45" s="30">
        <v>14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31">
        <v>0</v>
      </c>
      <c r="O45" s="31">
        <v>0</v>
      </c>
      <c r="P45" s="55">
        <f t="shared" si="1"/>
        <v>14</v>
      </c>
      <c r="Q45" s="189"/>
      <c r="R45" s="189"/>
      <c r="S45" s="226"/>
      <c r="T45" s="226"/>
      <c r="U45" s="182"/>
      <c r="V45" s="99"/>
      <c r="W45" s="161"/>
      <c r="X45" s="161"/>
    </row>
    <row r="46" spans="1:24" ht="16.5" customHeight="1">
      <c r="A46" s="206"/>
      <c r="B46" s="200"/>
      <c r="C46" s="111" t="s">
        <v>34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58">
        <f t="shared" si="1"/>
        <v>0</v>
      </c>
      <c r="Q46" s="192"/>
      <c r="R46" s="189"/>
      <c r="S46" s="227"/>
      <c r="T46" s="227"/>
      <c r="U46" s="185"/>
      <c r="V46" s="99"/>
      <c r="W46" s="162"/>
      <c r="X46" s="162"/>
    </row>
    <row r="47" spans="1:24" ht="16.5" customHeight="1">
      <c r="A47" s="206"/>
      <c r="B47" s="198" t="s">
        <v>46</v>
      </c>
      <c r="C47" s="11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N47" s="47">
        <v>0</v>
      </c>
      <c r="O47" s="47">
        <v>0</v>
      </c>
      <c r="P47" s="59">
        <f t="shared" si="1"/>
        <v>0</v>
      </c>
      <c r="Q47" s="191">
        <f>P47+P48+P49</f>
        <v>0</v>
      </c>
      <c r="R47" s="189"/>
      <c r="S47" s="225">
        <v>0</v>
      </c>
      <c r="T47" s="225">
        <v>0</v>
      </c>
      <c r="U47" s="181">
        <v>0</v>
      </c>
      <c r="V47" s="99"/>
      <c r="W47" s="160">
        <v>0</v>
      </c>
      <c r="X47" s="160">
        <v>0</v>
      </c>
    </row>
    <row r="48" spans="1:24" ht="16.5" customHeight="1">
      <c r="A48" s="206"/>
      <c r="B48" s="199"/>
      <c r="C48" s="108" t="s">
        <v>33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31">
        <v>0</v>
      </c>
      <c r="O48" s="31">
        <v>0</v>
      </c>
      <c r="P48" s="55">
        <f t="shared" si="1"/>
        <v>0</v>
      </c>
      <c r="Q48" s="189"/>
      <c r="R48" s="189"/>
      <c r="S48" s="226"/>
      <c r="T48" s="226"/>
      <c r="U48" s="182"/>
      <c r="V48" s="99"/>
      <c r="W48" s="161"/>
      <c r="X48" s="161"/>
    </row>
    <row r="49" spans="1:24" ht="16.5" customHeight="1" thickBot="1">
      <c r="A49" s="207"/>
      <c r="B49" s="211"/>
      <c r="C49" s="113" t="s">
        <v>34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1">
        <v>0</v>
      </c>
      <c r="N49" s="51">
        <v>0</v>
      </c>
      <c r="O49" s="51">
        <v>0</v>
      </c>
      <c r="P49" s="61">
        <f t="shared" si="1"/>
        <v>0</v>
      </c>
      <c r="Q49" s="190"/>
      <c r="R49" s="190"/>
      <c r="S49" s="232"/>
      <c r="T49" s="232"/>
      <c r="U49" s="183"/>
      <c r="V49" s="99"/>
      <c r="W49" s="168"/>
      <c r="X49" s="168"/>
    </row>
    <row r="50" spans="1:24" ht="16.5" customHeight="1">
      <c r="A50" s="205" t="s">
        <v>47</v>
      </c>
      <c r="B50" s="204" t="s">
        <v>48</v>
      </c>
      <c r="C50" s="107" t="s">
        <v>21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4</v>
      </c>
      <c r="N50" s="27">
        <v>19</v>
      </c>
      <c r="O50" s="62">
        <v>0</v>
      </c>
      <c r="P50" s="54">
        <f t="shared" si="1"/>
        <v>23</v>
      </c>
      <c r="Q50" s="188">
        <f>P50+P51+P52</f>
        <v>120</v>
      </c>
      <c r="R50" s="188">
        <f>SUM(Q50:Q64)</f>
        <v>218</v>
      </c>
      <c r="S50" s="228">
        <v>138</v>
      </c>
      <c r="T50" s="228">
        <v>40</v>
      </c>
      <c r="U50" s="184">
        <v>181</v>
      </c>
      <c r="V50" s="99"/>
      <c r="W50" s="167">
        <v>118</v>
      </c>
      <c r="X50" s="167">
        <v>99</v>
      </c>
    </row>
    <row r="51" spans="1:24" ht="16.5" customHeight="1">
      <c r="A51" s="206"/>
      <c r="B51" s="199"/>
      <c r="C51" s="108" t="s">
        <v>33</v>
      </c>
      <c r="D51" s="30">
        <v>0</v>
      </c>
      <c r="E51" s="30">
        <v>0</v>
      </c>
      <c r="F51" s="30">
        <v>0</v>
      </c>
      <c r="G51" s="30">
        <v>0</v>
      </c>
      <c r="H51" s="30">
        <v>20</v>
      </c>
      <c r="I51" s="30">
        <v>0</v>
      </c>
      <c r="J51" s="30">
        <v>12</v>
      </c>
      <c r="K51" s="30">
        <v>12</v>
      </c>
      <c r="L51" s="30">
        <v>22</v>
      </c>
      <c r="M51" s="31">
        <v>0</v>
      </c>
      <c r="N51" s="31">
        <v>14</v>
      </c>
      <c r="O51" s="32">
        <v>3</v>
      </c>
      <c r="P51" s="55">
        <f t="shared" si="1"/>
        <v>83</v>
      </c>
      <c r="Q51" s="189"/>
      <c r="R51" s="189"/>
      <c r="S51" s="226"/>
      <c r="T51" s="226"/>
      <c r="U51" s="182"/>
      <c r="V51" s="99"/>
      <c r="W51" s="161"/>
      <c r="X51" s="161"/>
    </row>
    <row r="52" spans="1:24" ht="16.5" customHeight="1">
      <c r="A52" s="206"/>
      <c r="B52" s="200"/>
      <c r="C52" s="109" t="s">
        <v>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2">
        <v>14</v>
      </c>
      <c r="M52" s="43">
        <v>0</v>
      </c>
      <c r="N52" s="43">
        <v>0</v>
      </c>
      <c r="O52" s="36">
        <v>0</v>
      </c>
      <c r="P52" s="56">
        <f t="shared" si="1"/>
        <v>14</v>
      </c>
      <c r="Q52" s="192"/>
      <c r="R52" s="189"/>
      <c r="S52" s="227"/>
      <c r="T52" s="227"/>
      <c r="U52" s="185"/>
      <c r="V52" s="99"/>
      <c r="W52" s="162"/>
      <c r="X52" s="162"/>
    </row>
    <row r="53" spans="1:24" ht="16.5" customHeight="1">
      <c r="A53" s="206"/>
      <c r="B53" s="198" t="s">
        <v>49</v>
      </c>
      <c r="C53" s="110" t="s">
        <v>21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6">
        <v>0</v>
      </c>
      <c r="M53" s="47">
        <v>6</v>
      </c>
      <c r="N53" s="47">
        <v>0</v>
      </c>
      <c r="O53" s="40">
        <v>0</v>
      </c>
      <c r="P53" s="57">
        <f t="shared" si="1"/>
        <v>6</v>
      </c>
      <c r="Q53" s="191">
        <f>P53+P54+P55</f>
        <v>30</v>
      </c>
      <c r="R53" s="189"/>
      <c r="S53" s="225">
        <v>79</v>
      </c>
      <c r="T53" s="225">
        <v>138</v>
      </c>
      <c r="U53" s="181">
        <v>144</v>
      </c>
      <c r="V53" s="99"/>
      <c r="W53" s="160">
        <v>31</v>
      </c>
      <c r="X53" s="160">
        <v>35</v>
      </c>
    </row>
    <row r="54" spans="1:24" ht="16.5" customHeight="1">
      <c r="A54" s="206"/>
      <c r="B54" s="199"/>
      <c r="C54" s="108" t="s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2</v>
      </c>
      <c r="M54" s="31">
        <v>22</v>
      </c>
      <c r="N54" s="31">
        <v>0</v>
      </c>
      <c r="O54" s="32">
        <v>0</v>
      </c>
      <c r="P54" s="55">
        <f t="shared" si="1"/>
        <v>24</v>
      </c>
      <c r="Q54" s="189"/>
      <c r="R54" s="189"/>
      <c r="S54" s="226"/>
      <c r="T54" s="226"/>
      <c r="U54" s="182"/>
      <c r="V54" s="99"/>
      <c r="W54" s="161"/>
      <c r="X54" s="161"/>
    </row>
    <row r="55" spans="1:24" ht="16.5" customHeight="1">
      <c r="A55" s="206"/>
      <c r="B55" s="200"/>
      <c r="C55" s="111" t="s">
        <v>34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58">
        <f t="shared" si="1"/>
        <v>0</v>
      </c>
      <c r="Q55" s="192"/>
      <c r="R55" s="189"/>
      <c r="S55" s="227"/>
      <c r="T55" s="227"/>
      <c r="U55" s="185"/>
      <c r="V55" s="99"/>
      <c r="W55" s="162"/>
      <c r="X55" s="162"/>
    </row>
    <row r="56" spans="1:24" ht="16.5" customHeight="1">
      <c r="A56" s="206"/>
      <c r="B56" s="198" t="s">
        <v>50</v>
      </c>
      <c r="C56" s="112" t="s">
        <v>21</v>
      </c>
      <c r="D56" s="46">
        <v>0</v>
      </c>
      <c r="E56" s="46">
        <v>0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7">
        <v>0</v>
      </c>
      <c r="N56" s="47">
        <v>0</v>
      </c>
      <c r="O56" s="47">
        <v>0</v>
      </c>
      <c r="P56" s="59">
        <f t="shared" si="1"/>
        <v>6</v>
      </c>
      <c r="Q56" s="191">
        <f>P56+P57+P58</f>
        <v>22</v>
      </c>
      <c r="R56" s="189"/>
      <c r="S56" s="225">
        <v>14</v>
      </c>
      <c r="T56" s="225">
        <v>32</v>
      </c>
      <c r="U56" s="181">
        <v>20</v>
      </c>
      <c r="V56" s="99"/>
      <c r="W56" s="160">
        <v>49</v>
      </c>
      <c r="X56" s="160">
        <v>15</v>
      </c>
    </row>
    <row r="57" spans="1:24" ht="16.5" customHeight="1">
      <c r="A57" s="206"/>
      <c r="B57" s="199"/>
      <c r="C57" s="108" t="s">
        <v>33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0">
        <v>4</v>
      </c>
      <c r="K57" s="30">
        <v>1</v>
      </c>
      <c r="L57" s="30">
        <v>0</v>
      </c>
      <c r="M57" s="31">
        <v>10</v>
      </c>
      <c r="N57" s="31">
        <v>0</v>
      </c>
      <c r="O57" s="31">
        <v>0</v>
      </c>
      <c r="P57" s="55">
        <f t="shared" si="1"/>
        <v>16</v>
      </c>
      <c r="Q57" s="189"/>
      <c r="R57" s="189"/>
      <c r="S57" s="226"/>
      <c r="T57" s="226"/>
      <c r="U57" s="182"/>
      <c r="V57" s="99"/>
      <c r="W57" s="161"/>
      <c r="X57" s="161"/>
    </row>
    <row r="58" spans="1:24" ht="16.5" customHeight="1">
      <c r="A58" s="206"/>
      <c r="B58" s="200"/>
      <c r="C58" s="109" t="s">
        <v>34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2">
        <v>0</v>
      </c>
      <c r="M58" s="43">
        <v>0</v>
      </c>
      <c r="N58" s="43">
        <v>0</v>
      </c>
      <c r="O58" s="43">
        <v>0</v>
      </c>
      <c r="P58" s="56">
        <f t="shared" si="1"/>
        <v>0</v>
      </c>
      <c r="Q58" s="192"/>
      <c r="R58" s="189"/>
      <c r="S58" s="227"/>
      <c r="T58" s="227"/>
      <c r="U58" s="185"/>
      <c r="V58" s="99"/>
      <c r="W58" s="162"/>
      <c r="X58" s="162"/>
    </row>
    <row r="59" spans="1:24" ht="16.5" customHeight="1">
      <c r="A59" s="206"/>
      <c r="B59" s="198" t="s">
        <v>51</v>
      </c>
      <c r="C59" s="110" t="s">
        <v>21</v>
      </c>
      <c r="D59" s="38">
        <v>0</v>
      </c>
      <c r="E59" s="38">
        <v>0</v>
      </c>
      <c r="F59" s="38">
        <v>0</v>
      </c>
      <c r="G59" s="85">
        <v>0</v>
      </c>
      <c r="H59" s="38">
        <v>0</v>
      </c>
      <c r="I59" s="38">
        <v>0</v>
      </c>
      <c r="J59" s="38">
        <v>0</v>
      </c>
      <c r="K59" s="38">
        <v>0</v>
      </c>
      <c r="L59" s="46">
        <v>0</v>
      </c>
      <c r="M59" s="47">
        <v>0</v>
      </c>
      <c r="N59" s="47">
        <v>0</v>
      </c>
      <c r="O59" s="47">
        <v>0</v>
      </c>
      <c r="P59" s="57">
        <f t="shared" si="1"/>
        <v>0</v>
      </c>
      <c r="Q59" s="191">
        <f>P59+P60+P61</f>
        <v>46</v>
      </c>
      <c r="R59" s="189"/>
      <c r="S59" s="225">
        <v>4</v>
      </c>
      <c r="T59" s="225">
        <v>20</v>
      </c>
      <c r="U59" s="181">
        <v>89</v>
      </c>
      <c r="V59" s="99"/>
      <c r="W59" s="160">
        <v>6</v>
      </c>
      <c r="X59" s="160">
        <v>0</v>
      </c>
    </row>
    <row r="60" spans="1:24" ht="16.5" customHeight="1">
      <c r="A60" s="206"/>
      <c r="B60" s="199"/>
      <c r="C60" s="108" t="s">
        <v>33</v>
      </c>
      <c r="D60" s="30">
        <v>0</v>
      </c>
      <c r="E60" s="30">
        <v>23</v>
      </c>
      <c r="F60" s="30">
        <v>0</v>
      </c>
      <c r="G60" s="29">
        <v>0</v>
      </c>
      <c r="H60" s="30">
        <v>0</v>
      </c>
      <c r="I60" s="30">
        <v>0</v>
      </c>
      <c r="J60" s="30">
        <v>2</v>
      </c>
      <c r="K60" s="30">
        <v>0</v>
      </c>
      <c r="L60" s="30">
        <v>0</v>
      </c>
      <c r="M60" s="31">
        <v>5</v>
      </c>
      <c r="N60" s="31">
        <v>16</v>
      </c>
      <c r="O60" s="31">
        <v>0</v>
      </c>
      <c r="P60" s="55">
        <f t="shared" si="1"/>
        <v>46</v>
      </c>
      <c r="Q60" s="189"/>
      <c r="R60" s="189"/>
      <c r="S60" s="226"/>
      <c r="T60" s="226"/>
      <c r="U60" s="182"/>
      <c r="V60" s="99"/>
      <c r="W60" s="161"/>
      <c r="X60" s="161"/>
    </row>
    <row r="61" spans="1:24" ht="16.5" customHeight="1">
      <c r="A61" s="206"/>
      <c r="B61" s="200"/>
      <c r="C61" s="111" t="s">
        <v>34</v>
      </c>
      <c r="D61" s="42">
        <v>0</v>
      </c>
      <c r="E61" s="42">
        <v>0</v>
      </c>
      <c r="F61" s="42">
        <v>0</v>
      </c>
      <c r="G61" s="86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58">
        <f t="shared" si="1"/>
        <v>0</v>
      </c>
      <c r="Q61" s="192"/>
      <c r="R61" s="189"/>
      <c r="S61" s="227"/>
      <c r="T61" s="227"/>
      <c r="U61" s="185"/>
      <c r="V61" s="99"/>
      <c r="W61" s="162"/>
      <c r="X61" s="162"/>
    </row>
    <row r="62" spans="1:24" ht="16.5" customHeight="1">
      <c r="A62" s="206"/>
      <c r="B62" s="198" t="s">
        <v>52</v>
      </c>
      <c r="C62" s="112" t="s">
        <v>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7">
        <v>0</v>
      </c>
      <c r="N62" s="47">
        <v>0</v>
      </c>
      <c r="O62" s="47">
        <v>0</v>
      </c>
      <c r="P62" s="59">
        <f t="shared" si="1"/>
        <v>0</v>
      </c>
      <c r="Q62" s="191">
        <f>P62+P63+P64</f>
        <v>0</v>
      </c>
      <c r="R62" s="189"/>
      <c r="S62" s="225">
        <v>12</v>
      </c>
      <c r="T62" s="225">
        <v>0</v>
      </c>
      <c r="U62" s="181">
        <v>0</v>
      </c>
      <c r="V62" s="99"/>
      <c r="W62" s="160">
        <v>0</v>
      </c>
      <c r="X62" s="160">
        <v>0</v>
      </c>
    </row>
    <row r="63" spans="1:24" ht="16.5" customHeight="1">
      <c r="A63" s="206"/>
      <c r="B63" s="199"/>
      <c r="C63" s="108" t="s">
        <v>33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1">
        <v>0</v>
      </c>
      <c r="N63" s="31">
        <v>0</v>
      </c>
      <c r="O63" s="31">
        <v>0</v>
      </c>
      <c r="P63" s="55">
        <f t="shared" si="1"/>
        <v>0</v>
      </c>
      <c r="Q63" s="189"/>
      <c r="R63" s="189"/>
      <c r="S63" s="226"/>
      <c r="T63" s="226"/>
      <c r="U63" s="182"/>
      <c r="V63" s="99"/>
      <c r="W63" s="161"/>
      <c r="X63" s="161"/>
    </row>
    <row r="64" spans="1:24" ht="16.5" customHeight="1" thickBot="1">
      <c r="A64" s="207"/>
      <c r="B64" s="211"/>
      <c r="C64" s="113" t="s">
        <v>34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0</v>
      </c>
      <c r="N64" s="51">
        <v>0</v>
      </c>
      <c r="O64" s="51">
        <v>0</v>
      </c>
      <c r="P64" s="61">
        <f t="shared" si="1"/>
        <v>0</v>
      </c>
      <c r="Q64" s="190"/>
      <c r="R64" s="190"/>
      <c r="S64" s="232"/>
      <c r="T64" s="232"/>
      <c r="U64" s="183"/>
      <c r="V64" s="99"/>
      <c r="W64" s="168"/>
      <c r="X64" s="168"/>
    </row>
    <row r="65" spans="1:24" ht="16.5" customHeight="1">
      <c r="A65" s="205" t="s">
        <v>53</v>
      </c>
      <c r="B65" s="204" t="s">
        <v>54</v>
      </c>
      <c r="C65" s="107" t="s">
        <v>21</v>
      </c>
      <c r="D65" s="30">
        <v>0</v>
      </c>
      <c r="E65" s="30">
        <v>0</v>
      </c>
      <c r="F65" s="30">
        <v>0</v>
      </c>
      <c r="G65" s="30">
        <v>0</v>
      </c>
      <c r="H65" s="26">
        <v>0</v>
      </c>
      <c r="I65" s="30">
        <v>0</v>
      </c>
      <c r="J65" s="30">
        <v>0</v>
      </c>
      <c r="K65" s="30">
        <v>0</v>
      </c>
      <c r="L65" s="26">
        <v>0</v>
      </c>
      <c r="M65" s="27">
        <v>0</v>
      </c>
      <c r="N65" s="27">
        <v>0</v>
      </c>
      <c r="O65" s="62">
        <v>0</v>
      </c>
      <c r="P65" s="54">
        <f t="shared" si="1"/>
        <v>0</v>
      </c>
      <c r="Q65" s="188">
        <f>P65+P66+P67</f>
        <v>250</v>
      </c>
      <c r="R65" s="188">
        <f>SUM(Q65:Q76)</f>
        <v>532</v>
      </c>
      <c r="S65" s="228">
        <v>196</v>
      </c>
      <c r="T65" s="228">
        <v>173</v>
      </c>
      <c r="U65" s="184">
        <v>277</v>
      </c>
      <c r="V65" s="99"/>
      <c r="W65" s="167">
        <v>396</v>
      </c>
      <c r="X65" s="167">
        <v>435</v>
      </c>
    </row>
    <row r="66" spans="1:24" ht="16.5" customHeight="1">
      <c r="A66" s="206"/>
      <c r="B66" s="199"/>
      <c r="C66" s="108" t="s">
        <v>33</v>
      </c>
      <c r="D66" s="30">
        <v>4</v>
      </c>
      <c r="E66" s="29">
        <f>48+6</f>
        <v>54</v>
      </c>
      <c r="F66" s="30">
        <v>52</v>
      </c>
      <c r="G66" s="30">
        <v>19</v>
      </c>
      <c r="H66" s="30">
        <v>15</v>
      </c>
      <c r="I66" s="30">
        <v>0</v>
      </c>
      <c r="J66" s="128">
        <v>32</v>
      </c>
      <c r="K66" s="31">
        <v>8</v>
      </c>
      <c r="L66" s="30">
        <v>0</v>
      </c>
      <c r="M66" s="31">
        <v>24</v>
      </c>
      <c r="N66" s="31">
        <v>1</v>
      </c>
      <c r="O66" s="32">
        <v>41</v>
      </c>
      <c r="P66" s="55">
        <f t="shared" si="1"/>
        <v>250</v>
      </c>
      <c r="Q66" s="189"/>
      <c r="R66" s="189"/>
      <c r="S66" s="226"/>
      <c r="T66" s="226"/>
      <c r="U66" s="182"/>
      <c r="V66" s="99"/>
      <c r="W66" s="161"/>
      <c r="X66" s="161"/>
    </row>
    <row r="67" spans="1:24" ht="16.5" customHeight="1">
      <c r="A67" s="206"/>
      <c r="B67" s="200"/>
      <c r="C67" s="109" t="s">
        <v>34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42">
        <v>0</v>
      </c>
      <c r="M67" s="43">
        <v>0</v>
      </c>
      <c r="N67" s="43">
        <v>0</v>
      </c>
      <c r="O67" s="36">
        <v>0</v>
      </c>
      <c r="P67" s="56">
        <f t="shared" si="1"/>
        <v>0</v>
      </c>
      <c r="Q67" s="192"/>
      <c r="R67" s="189"/>
      <c r="S67" s="227"/>
      <c r="T67" s="227"/>
      <c r="U67" s="185"/>
      <c r="V67" s="99"/>
      <c r="W67" s="162"/>
      <c r="X67" s="162"/>
    </row>
    <row r="68" spans="1:24" ht="16.5" customHeight="1">
      <c r="A68" s="206"/>
      <c r="B68" s="198" t="s">
        <v>55</v>
      </c>
      <c r="C68" s="110" t="s">
        <v>21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2</v>
      </c>
      <c r="M68" s="47">
        <v>0</v>
      </c>
      <c r="N68" s="47">
        <v>0</v>
      </c>
      <c r="O68" s="40">
        <v>0</v>
      </c>
      <c r="P68" s="57">
        <f t="shared" si="1"/>
        <v>2</v>
      </c>
      <c r="Q68" s="191">
        <f>P68+P69+P70</f>
        <v>159</v>
      </c>
      <c r="R68" s="189"/>
      <c r="S68" s="225">
        <v>154</v>
      </c>
      <c r="T68" s="225">
        <v>95</v>
      </c>
      <c r="U68" s="181">
        <v>149</v>
      </c>
      <c r="V68" s="99"/>
      <c r="W68" s="160">
        <v>210</v>
      </c>
      <c r="X68" s="160">
        <v>212</v>
      </c>
    </row>
    <row r="69" spans="1:24" ht="16.5" customHeight="1">
      <c r="A69" s="206"/>
      <c r="B69" s="199"/>
      <c r="C69" s="108" t="s">
        <v>33</v>
      </c>
      <c r="D69" s="30">
        <v>0</v>
      </c>
      <c r="E69" s="30">
        <f>10+1</f>
        <v>11</v>
      </c>
      <c r="F69" s="30">
        <v>0</v>
      </c>
      <c r="G69" s="29">
        <v>30</v>
      </c>
      <c r="H69" s="30">
        <v>0</v>
      </c>
      <c r="I69" s="95">
        <v>0</v>
      </c>
      <c r="J69" s="30">
        <v>0</v>
      </c>
      <c r="K69" s="30">
        <v>0</v>
      </c>
      <c r="L69" s="30">
        <v>0</v>
      </c>
      <c r="M69" s="31">
        <v>39</v>
      </c>
      <c r="N69" s="31">
        <v>32</v>
      </c>
      <c r="O69" s="32">
        <v>45</v>
      </c>
      <c r="P69" s="55">
        <f aca="true" t="shared" si="2" ref="P69:P100">SUM(D69:O69)</f>
        <v>157</v>
      </c>
      <c r="Q69" s="189"/>
      <c r="R69" s="189"/>
      <c r="S69" s="226"/>
      <c r="T69" s="226"/>
      <c r="U69" s="182"/>
      <c r="V69" s="99"/>
      <c r="W69" s="161"/>
      <c r="X69" s="161"/>
    </row>
    <row r="70" spans="1:24" ht="16.5" customHeight="1">
      <c r="A70" s="206"/>
      <c r="B70" s="200"/>
      <c r="C70" s="111" t="s">
        <v>34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4">
        <v>0</v>
      </c>
      <c r="P70" s="58">
        <f t="shared" si="2"/>
        <v>0</v>
      </c>
      <c r="Q70" s="192"/>
      <c r="R70" s="189"/>
      <c r="S70" s="227"/>
      <c r="T70" s="227"/>
      <c r="U70" s="185"/>
      <c r="V70" s="99"/>
      <c r="W70" s="162"/>
      <c r="X70" s="162"/>
    </row>
    <row r="71" spans="1:24" ht="16.5" customHeight="1">
      <c r="A71" s="206"/>
      <c r="B71" s="198" t="s">
        <v>56</v>
      </c>
      <c r="C71" s="110" t="s">
        <v>21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6">
        <v>0</v>
      </c>
      <c r="M71" s="47">
        <v>0</v>
      </c>
      <c r="N71" s="47">
        <v>0</v>
      </c>
      <c r="O71" s="40">
        <v>0</v>
      </c>
      <c r="P71" s="57">
        <f t="shared" si="2"/>
        <v>0</v>
      </c>
      <c r="Q71" s="191">
        <f>P71+P72+P73</f>
        <v>123</v>
      </c>
      <c r="R71" s="189"/>
      <c r="S71" s="225">
        <v>121</v>
      </c>
      <c r="T71" s="225">
        <v>28</v>
      </c>
      <c r="U71" s="181">
        <v>207</v>
      </c>
      <c r="V71" s="99"/>
      <c r="W71" s="160">
        <v>46</v>
      </c>
      <c r="X71" s="160">
        <v>1</v>
      </c>
    </row>
    <row r="72" spans="1:24" ht="16.5" customHeight="1">
      <c r="A72" s="206"/>
      <c r="B72" s="199"/>
      <c r="C72" s="108" t="s">
        <v>33</v>
      </c>
      <c r="D72" s="30">
        <v>0</v>
      </c>
      <c r="E72" s="30">
        <v>30</v>
      </c>
      <c r="F72" s="30">
        <v>20</v>
      </c>
      <c r="G72" s="30">
        <v>6</v>
      </c>
      <c r="H72" s="30">
        <v>2</v>
      </c>
      <c r="I72" s="30">
        <v>0</v>
      </c>
      <c r="J72" s="128">
        <v>10</v>
      </c>
      <c r="K72" s="30">
        <v>0</v>
      </c>
      <c r="L72" s="30">
        <v>0</v>
      </c>
      <c r="M72" s="31">
        <v>17</v>
      </c>
      <c r="N72" s="31">
        <v>0</v>
      </c>
      <c r="O72" s="32">
        <v>38</v>
      </c>
      <c r="P72" s="55">
        <f t="shared" si="2"/>
        <v>123</v>
      </c>
      <c r="Q72" s="189"/>
      <c r="R72" s="189"/>
      <c r="S72" s="226"/>
      <c r="T72" s="226"/>
      <c r="U72" s="182"/>
      <c r="V72" s="99"/>
      <c r="W72" s="161"/>
      <c r="X72" s="161"/>
    </row>
    <row r="73" spans="1:24" ht="16.5" customHeight="1">
      <c r="A73" s="206"/>
      <c r="B73" s="200"/>
      <c r="C73" s="111" t="s">
        <v>34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4">
        <v>0</v>
      </c>
      <c r="P73" s="63">
        <f t="shared" si="2"/>
        <v>0</v>
      </c>
      <c r="Q73" s="192"/>
      <c r="R73" s="189"/>
      <c r="S73" s="227"/>
      <c r="T73" s="227"/>
      <c r="U73" s="185"/>
      <c r="V73" s="99"/>
      <c r="W73" s="162"/>
      <c r="X73" s="162"/>
    </row>
    <row r="74" spans="1:24" ht="16.5" customHeight="1">
      <c r="A74" s="206"/>
      <c r="B74" s="198" t="s">
        <v>57</v>
      </c>
      <c r="C74" s="112" t="s">
        <v>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7">
        <v>0</v>
      </c>
      <c r="N74" s="47">
        <v>0</v>
      </c>
      <c r="O74" s="40">
        <v>0</v>
      </c>
      <c r="P74" s="59">
        <f t="shared" si="2"/>
        <v>0</v>
      </c>
      <c r="Q74" s="191">
        <f>P74+P75+P76</f>
        <v>0</v>
      </c>
      <c r="R74" s="189"/>
      <c r="S74" s="225">
        <v>0</v>
      </c>
      <c r="T74" s="225">
        <v>0</v>
      </c>
      <c r="U74" s="181">
        <v>0</v>
      </c>
      <c r="V74" s="99"/>
      <c r="W74" s="160">
        <v>0</v>
      </c>
      <c r="X74" s="160">
        <v>0</v>
      </c>
    </row>
    <row r="75" spans="1:24" ht="16.5" customHeight="1">
      <c r="A75" s="206"/>
      <c r="B75" s="199"/>
      <c r="C75" s="108" t="s">
        <v>33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1">
        <v>0</v>
      </c>
      <c r="N75" s="31">
        <v>0</v>
      </c>
      <c r="O75" s="32">
        <v>0</v>
      </c>
      <c r="P75" s="55">
        <f t="shared" si="2"/>
        <v>0</v>
      </c>
      <c r="Q75" s="189"/>
      <c r="R75" s="189"/>
      <c r="S75" s="226"/>
      <c r="T75" s="226"/>
      <c r="U75" s="182"/>
      <c r="V75" s="99"/>
      <c r="W75" s="161"/>
      <c r="X75" s="161"/>
    </row>
    <row r="76" spans="1:24" ht="16.5" customHeight="1" thickBot="1">
      <c r="A76" s="207"/>
      <c r="B76" s="211"/>
      <c r="C76" s="113" t="s">
        <v>34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51">
        <v>0</v>
      </c>
      <c r="O76" s="44">
        <v>0</v>
      </c>
      <c r="P76" s="61">
        <f t="shared" si="2"/>
        <v>0</v>
      </c>
      <c r="Q76" s="190"/>
      <c r="R76" s="190"/>
      <c r="S76" s="232"/>
      <c r="T76" s="232"/>
      <c r="U76" s="183"/>
      <c r="V76" s="99"/>
      <c r="W76" s="168"/>
      <c r="X76" s="168"/>
    </row>
    <row r="77" spans="1:24" ht="16.5" customHeight="1">
      <c r="A77" s="201" t="s">
        <v>58</v>
      </c>
      <c r="B77" s="204" t="s">
        <v>59</v>
      </c>
      <c r="C77" s="107" t="s">
        <v>21</v>
      </c>
      <c r="D77" s="26">
        <v>0</v>
      </c>
      <c r="E77" s="64">
        <v>4</v>
      </c>
      <c r="F77" s="46">
        <v>2</v>
      </c>
      <c r="G77" s="26">
        <v>0</v>
      </c>
      <c r="H77" s="26">
        <v>0</v>
      </c>
      <c r="I77" s="46">
        <v>3</v>
      </c>
      <c r="J77" s="46">
        <v>2</v>
      </c>
      <c r="K77" s="30">
        <v>0</v>
      </c>
      <c r="L77" s="46">
        <v>0</v>
      </c>
      <c r="M77" s="46">
        <v>0</v>
      </c>
      <c r="N77" s="46">
        <v>0</v>
      </c>
      <c r="O77" s="62">
        <v>2</v>
      </c>
      <c r="P77" s="54">
        <f t="shared" si="2"/>
        <v>13</v>
      </c>
      <c r="Q77" s="188">
        <f>P77+P78+P79</f>
        <v>307</v>
      </c>
      <c r="R77" s="188">
        <f>SUM(Q77)</f>
        <v>307</v>
      </c>
      <c r="S77" s="228">
        <v>279</v>
      </c>
      <c r="T77" s="228">
        <v>465</v>
      </c>
      <c r="U77" s="184">
        <v>524</v>
      </c>
      <c r="V77" s="99"/>
      <c r="W77" s="167">
        <v>807</v>
      </c>
      <c r="X77" s="167">
        <v>590</v>
      </c>
    </row>
    <row r="78" spans="1:24" ht="16.5" customHeight="1">
      <c r="A78" s="202"/>
      <c r="B78" s="199"/>
      <c r="C78" s="108" t="s">
        <v>33</v>
      </c>
      <c r="D78" s="30">
        <v>26</v>
      </c>
      <c r="E78" s="29">
        <f>27+4</f>
        <v>31</v>
      </c>
      <c r="F78" s="30">
        <f>24+10</f>
        <v>34</v>
      </c>
      <c r="G78" s="30">
        <v>2</v>
      </c>
      <c r="H78" s="30">
        <v>2</v>
      </c>
      <c r="I78" s="30">
        <v>42</v>
      </c>
      <c r="J78" s="128">
        <v>5</v>
      </c>
      <c r="K78" s="31">
        <v>19</v>
      </c>
      <c r="L78" s="30">
        <v>2</v>
      </c>
      <c r="M78" s="31">
        <v>18</v>
      </c>
      <c r="N78" s="31">
        <v>28</v>
      </c>
      <c r="O78" s="32">
        <v>85</v>
      </c>
      <c r="P78" s="55">
        <f t="shared" si="2"/>
        <v>294</v>
      </c>
      <c r="Q78" s="189"/>
      <c r="R78" s="189"/>
      <c r="S78" s="226"/>
      <c r="T78" s="226"/>
      <c r="U78" s="182"/>
      <c r="V78" s="99"/>
      <c r="W78" s="161"/>
      <c r="X78" s="161"/>
    </row>
    <row r="79" spans="1:24" ht="16.5" customHeight="1" thickBot="1">
      <c r="A79" s="203"/>
      <c r="B79" s="211"/>
      <c r="C79" s="113" t="s">
        <v>34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2">
        <v>0</v>
      </c>
      <c r="P79" s="61">
        <f t="shared" si="2"/>
        <v>0</v>
      </c>
      <c r="Q79" s="190"/>
      <c r="R79" s="190"/>
      <c r="S79" s="232"/>
      <c r="T79" s="232"/>
      <c r="U79" s="183"/>
      <c r="V79" s="99"/>
      <c r="W79" s="168"/>
      <c r="X79" s="168"/>
    </row>
    <row r="80" spans="1:24" ht="16.5" customHeight="1">
      <c r="A80" s="205" t="s">
        <v>60</v>
      </c>
      <c r="B80" s="204" t="s">
        <v>61</v>
      </c>
      <c r="C80" s="107" t="s">
        <v>21</v>
      </c>
      <c r="D80" s="46">
        <v>0</v>
      </c>
      <c r="E80" s="26">
        <v>0</v>
      </c>
      <c r="F80" s="26">
        <v>0</v>
      </c>
      <c r="G80" s="46">
        <v>0</v>
      </c>
      <c r="H80" s="46">
        <v>0</v>
      </c>
      <c r="I80" s="46">
        <v>0</v>
      </c>
      <c r="J80" s="30">
        <v>0</v>
      </c>
      <c r="K80" s="30">
        <v>0</v>
      </c>
      <c r="L80" s="46">
        <v>0</v>
      </c>
      <c r="M80" s="46">
        <v>0</v>
      </c>
      <c r="N80" s="46">
        <v>0</v>
      </c>
      <c r="O80" s="62">
        <v>0</v>
      </c>
      <c r="P80" s="54">
        <f t="shared" si="2"/>
        <v>0</v>
      </c>
      <c r="Q80" s="188">
        <f>P80+P81+P82</f>
        <v>236</v>
      </c>
      <c r="R80" s="188">
        <f>SUM(Q80:Q97)</f>
        <v>557</v>
      </c>
      <c r="S80" s="228">
        <v>241</v>
      </c>
      <c r="T80" s="228">
        <v>51</v>
      </c>
      <c r="U80" s="184">
        <v>241</v>
      </c>
      <c r="V80" s="99"/>
      <c r="W80" s="167">
        <v>217</v>
      </c>
      <c r="X80" s="167">
        <v>196</v>
      </c>
    </row>
    <row r="81" spans="1:24" ht="16.5" customHeight="1">
      <c r="A81" s="206"/>
      <c r="B81" s="199"/>
      <c r="C81" s="108" t="s">
        <v>33</v>
      </c>
      <c r="D81" s="30">
        <v>35</v>
      </c>
      <c r="E81" s="30">
        <v>9</v>
      </c>
      <c r="F81" s="30">
        <v>0</v>
      </c>
      <c r="G81" s="30">
        <v>0</v>
      </c>
      <c r="H81" s="30">
        <v>7</v>
      </c>
      <c r="I81" s="30">
        <v>32</v>
      </c>
      <c r="J81" s="128">
        <v>18</v>
      </c>
      <c r="K81" s="30">
        <v>24</v>
      </c>
      <c r="L81" s="30">
        <v>26</v>
      </c>
      <c r="M81" s="30">
        <v>24</v>
      </c>
      <c r="N81" s="30">
        <v>15</v>
      </c>
      <c r="O81" s="32">
        <v>46</v>
      </c>
      <c r="P81" s="55">
        <f t="shared" si="2"/>
        <v>236</v>
      </c>
      <c r="Q81" s="189"/>
      <c r="R81" s="189"/>
      <c r="S81" s="226"/>
      <c r="T81" s="226"/>
      <c r="U81" s="182"/>
      <c r="V81" s="99"/>
      <c r="W81" s="161"/>
      <c r="X81" s="161"/>
    </row>
    <row r="82" spans="1:24" ht="16.5" customHeight="1">
      <c r="A82" s="206"/>
      <c r="B82" s="200"/>
      <c r="C82" s="109" t="s">
        <v>34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4">
        <v>0</v>
      </c>
      <c r="P82" s="56">
        <f t="shared" si="2"/>
        <v>0</v>
      </c>
      <c r="Q82" s="192"/>
      <c r="R82" s="189"/>
      <c r="S82" s="227"/>
      <c r="T82" s="227"/>
      <c r="U82" s="185"/>
      <c r="V82" s="99"/>
      <c r="W82" s="162"/>
      <c r="X82" s="162"/>
    </row>
    <row r="83" spans="1:24" ht="16.5" customHeight="1">
      <c r="A83" s="206"/>
      <c r="B83" s="198" t="s">
        <v>62</v>
      </c>
      <c r="C83" s="110" t="s">
        <v>21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0">
        <v>0</v>
      </c>
      <c r="P83" s="57">
        <f t="shared" si="2"/>
        <v>0</v>
      </c>
      <c r="Q83" s="191">
        <f>P83+P84+P85</f>
        <v>68</v>
      </c>
      <c r="R83" s="189"/>
      <c r="S83" s="225">
        <v>12</v>
      </c>
      <c r="T83" s="225">
        <v>15</v>
      </c>
      <c r="U83" s="181">
        <v>16</v>
      </c>
      <c r="V83" s="99"/>
      <c r="W83" s="160">
        <v>19</v>
      </c>
      <c r="X83" s="160">
        <v>0</v>
      </c>
    </row>
    <row r="84" spans="1:24" ht="16.5" customHeight="1">
      <c r="A84" s="206"/>
      <c r="B84" s="199"/>
      <c r="C84" s="108" t="s">
        <v>33</v>
      </c>
      <c r="D84" s="30">
        <v>0</v>
      </c>
      <c r="E84" s="30">
        <v>0</v>
      </c>
      <c r="F84" s="30">
        <v>16</v>
      </c>
      <c r="G84" s="30">
        <v>0</v>
      </c>
      <c r="H84" s="30">
        <v>0</v>
      </c>
      <c r="I84" s="30">
        <v>0</v>
      </c>
      <c r="J84" s="30">
        <v>0</v>
      </c>
      <c r="K84" s="30">
        <v>52</v>
      </c>
      <c r="L84" s="30">
        <v>0</v>
      </c>
      <c r="M84" s="30">
        <v>0</v>
      </c>
      <c r="N84" s="30">
        <v>0</v>
      </c>
      <c r="O84" s="32">
        <v>0</v>
      </c>
      <c r="P84" s="55">
        <f t="shared" si="2"/>
        <v>68</v>
      </c>
      <c r="Q84" s="189"/>
      <c r="R84" s="189"/>
      <c r="S84" s="226"/>
      <c r="T84" s="226"/>
      <c r="U84" s="182"/>
      <c r="V84" s="99"/>
      <c r="W84" s="161"/>
      <c r="X84" s="161"/>
    </row>
    <row r="85" spans="1:24" ht="16.5" customHeight="1">
      <c r="A85" s="206"/>
      <c r="B85" s="200"/>
      <c r="C85" s="111" t="s">
        <v>34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4">
        <v>0</v>
      </c>
      <c r="P85" s="58">
        <f t="shared" si="2"/>
        <v>0</v>
      </c>
      <c r="Q85" s="192"/>
      <c r="R85" s="189"/>
      <c r="S85" s="227"/>
      <c r="T85" s="227"/>
      <c r="U85" s="185"/>
      <c r="V85" s="99"/>
      <c r="W85" s="162"/>
      <c r="X85" s="162"/>
    </row>
    <row r="86" spans="1:24" ht="16.5" customHeight="1">
      <c r="A86" s="206"/>
      <c r="B86" s="198" t="s">
        <v>63</v>
      </c>
      <c r="C86" s="110" t="s">
        <v>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0">
        <v>0</v>
      </c>
      <c r="P86" s="57">
        <f t="shared" si="2"/>
        <v>0</v>
      </c>
      <c r="Q86" s="191">
        <f>P86+P87+P88</f>
        <v>100</v>
      </c>
      <c r="R86" s="189"/>
      <c r="S86" s="225">
        <v>78</v>
      </c>
      <c r="T86" s="225">
        <v>26</v>
      </c>
      <c r="U86" s="181">
        <v>45</v>
      </c>
      <c r="V86" s="99"/>
      <c r="W86" s="160">
        <v>64</v>
      </c>
      <c r="X86" s="160">
        <v>52</v>
      </c>
    </row>
    <row r="87" spans="1:24" ht="16.5" customHeight="1">
      <c r="A87" s="206"/>
      <c r="B87" s="199"/>
      <c r="C87" s="108" t="s">
        <v>33</v>
      </c>
      <c r="D87" s="30">
        <v>0</v>
      </c>
      <c r="E87" s="30">
        <v>0</v>
      </c>
      <c r="F87" s="30">
        <v>20</v>
      </c>
      <c r="G87" s="30">
        <v>20</v>
      </c>
      <c r="H87" s="30">
        <v>7</v>
      </c>
      <c r="I87" s="30">
        <v>10</v>
      </c>
      <c r="J87" s="128">
        <v>8</v>
      </c>
      <c r="K87" s="30">
        <v>21</v>
      </c>
      <c r="L87" s="30">
        <v>0</v>
      </c>
      <c r="M87" s="30">
        <v>1</v>
      </c>
      <c r="N87" s="30">
        <v>0</v>
      </c>
      <c r="O87" s="32">
        <v>13</v>
      </c>
      <c r="P87" s="55">
        <f t="shared" si="2"/>
        <v>100</v>
      </c>
      <c r="Q87" s="189"/>
      <c r="R87" s="189"/>
      <c r="S87" s="226"/>
      <c r="T87" s="226"/>
      <c r="U87" s="182"/>
      <c r="V87" s="99"/>
      <c r="W87" s="161"/>
      <c r="X87" s="161"/>
    </row>
    <row r="88" spans="1:24" ht="16.5" customHeight="1">
      <c r="A88" s="206"/>
      <c r="B88" s="200"/>
      <c r="C88" s="111" t="s">
        <v>34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58">
        <f t="shared" si="2"/>
        <v>0</v>
      </c>
      <c r="Q88" s="192"/>
      <c r="R88" s="189"/>
      <c r="S88" s="227"/>
      <c r="T88" s="227"/>
      <c r="U88" s="185"/>
      <c r="V88" s="99"/>
      <c r="W88" s="162"/>
      <c r="X88" s="162"/>
    </row>
    <row r="89" spans="1:24" ht="16.5" customHeight="1">
      <c r="A89" s="206"/>
      <c r="B89" s="198" t="s">
        <v>64</v>
      </c>
      <c r="C89" s="112" t="s">
        <v>21</v>
      </c>
      <c r="D89" s="46">
        <v>0</v>
      </c>
      <c r="E89" s="46">
        <v>0</v>
      </c>
      <c r="F89" s="46">
        <v>0</v>
      </c>
      <c r="G89" s="46">
        <v>0</v>
      </c>
      <c r="H89" s="46">
        <v>4</v>
      </c>
      <c r="I89" s="46">
        <v>0</v>
      </c>
      <c r="J89" s="46">
        <v>0</v>
      </c>
      <c r="K89" s="46">
        <v>0</v>
      </c>
      <c r="L89" s="46">
        <v>0</v>
      </c>
      <c r="M89" s="46">
        <v>8</v>
      </c>
      <c r="N89" s="46">
        <v>0</v>
      </c>
      <c r="O89" s="46">
        <v>0</v>
      </c>
      <c r="P89" s="59">
        <f t="shared" si="2"/>
        <v>12</v>
      </c>
      <c r="Q89" s="191">
        <f>P89+P90+P91</f>
        <v>144</v>
      </c>
      <c r="R89" s="189"/>
      <c r="S89" s="225">
        <v>16</v>
      </c>
      <c r="T89" s="225">
        <v>41</v>
      </c>
      <c r="U89" s="181">
        <v>75</v>
      </c>
      <c r="V89" s="99"/>
      <c r="W89" s="160">
        <v>39</v>
      </c>
      <c r="X89" s="160">
        <v>18</v>
      </c>
    </row>
    <row r="90" spans="1:24" ht="16.5" customHeight="1">
      <c r="A90" s="206"/>
      <c r="B90" s="199"/>
      <c r="C90" s="108" t="s">
        <v>33</v>
      </c>
      <c r="D90" s="30">
        <v>0</v>
      </c>
      <c r="E90" s="30">
        <v>0</v>
      </c>
      <c r="F90" s="30">
        <v>54</v>
      </c>
      <c r="G90" s="30">
        <v>0</v>
      </c>
      <c r="H90" s="30">
        <v>18</v>
      </c>
      <c r="I90" s="30">
        <v>0</v>
      </c>
      <c r="J90" s="30">
        <v>0</v>
      </c>
      <c r="K90" s="30">
        <v>0</v>
      </c>
      <c r="L90" s="30">
        <v>0</v>
      </c>
      <c r="M90" s="30">
        <v>52</v>
      </c>
      <c r="N90" s="30">
        <v>8</v>
      </c>
      <c r="O90" s="30">
        <v>0</v>
      </c>
      <c r="P90" s="55">
        <f t="shared" si="2"/>
        <v>132</v>
      </c>
      <c r="Q90" s="189"/>
      <c r="R90" s="189"/>
      <c r="S90" s="226"/>
      <c r="T90" s="226"/>
      <c r="U90" s="182"/>
      <c r="V90" s="99"/>
      <c r="W90" s="161"/>
      <c r="X90" s="161"/>
    </row>
    <row r="91" spans="1:24" ht="16.5" customHeight="1">
      <c r="A91" s="206"/>
      <c r="B91" s="200"/>
      <c r="C91" s="109" t="s">
        <v>34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56">
        <f t="shared" si="2"/>
        <v>0</v>
      </c>
      <c r="Q91" s="192"/>
      <c r="R91" s="189"/>
      <c r="S91" s="227"/>
      <c r="T91" s="227"/>
      <c r="U91" s="185"/>
      <c r="V91" s="99"/>
      <c r="W91" s="162"/>
      <c r="X91" s="162"/>
    </row>
    <row r="92" spans="1:30" ht="16.5" customHeight="1">
      <c r="A92" s="206"/>
      <c r="B92" s="198" t="s">
        <v>65</v>
      </c>
      <c r="C92" s="110" t="s">
        <v>21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57">
        <f t="shared" si="2"/>
        <v>0</v>
      </c>
      <c r="Q92" s="191">
        <f>P92+P93+P94</f>
        <v>9</v>
      </c>
      <c r="R92" s="189"/>
      <c r="S92" s="225">
        <v>20</v>
      </c>
      <c r="T92" s="225">
        <v>19</v>
      </c>
      <c r="U92" s="181">
        <v>4</v>
      </c>
      <c r="V92" s="99"/>
      <c r="W92" s="160">
        <v>0</v>
      </c>
      <c r="X92" s="160">
        <v>0</v>
      </c>
      <c r="AD92" s="186"/>
    </row>
    <row r="93" spans="1:30" ht="16.5" customHeight="1">
      <c r="A93" s="206"/>
      <c r="B93" s="199"/>
      <c r="C93" s="108" t="s">
        <v>33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9</v>
      </c>
      <c r="P93" s="55">
        <f t="shared" si="2"/>
        <v>9</v>
      </c>
      <c r="Q93" s="189"/>
      <c r="R93" s="189"/>
      <c r="S93" s="226"/>
      <c r="T93" s="226"/>
      <c r="U93" s="182"/>
      <c r="V93" s="99"/>
      <c r="W93" s="161"/>
      <c r="X93" s="161"/>
      <c r="AD93" s="187"/>
    </row>
    <row r="94" spans="1:24" ht="16.5" customHeight="1">
      <c r="A94" s="206"/>
      <c r="B94" s="200"/>
      <c r="C94" s="111" t="s">
        <v>34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58">
        <f t="shared" si="2"/>
        <v>0</v>
      </c>
      <c r="Q94" s="192"/>
      <c r="R94" s="189"/>
      <c r="S94" s="227"/>
      <c r="T94" s="227"/>
      <c r="U94" s="185"/>
      <c r="V94" s="99"/>
      <c r="W94" s="162"/>
      <c r="X94" s="162"/>
    </row>
    <row r="95" spans="1:24" ht="16.5" customHeight="1">
      <c r="A95" s="206"/>
      <c r="B95" s="198" t="s">
        <v>66</v>
      </c>
      <c r="C95" s="112" t="s">
        <v>21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59">
        <f t="shared" si="2"/>
        <v>0</v>
      </c>
      <c r="Q95" s="191">
        <f>P95+P96+P97</f>
        <v>0</v>
      </c>
      <c r="R95" s="189"/>
      <c r="S95" s="225">
        <v>0</v>
      </c>
      <c r="T95" s="225">
        <v>0</v>
      </c>
      <c r="U95" s="181">
        <v>0</v>
      </c>
      <c r="V95" s="99"/>
      <c r="W95" s="160">
        <v>0</v>
      </c>
      <c r="X95" s="160">
        <v>0</v>
      </c>
    </row>
    <row r="96" spans="1:24" ht="16.5" customHeight="1">
      <c r="A96" s="206"/>
      <c r="B96" s="199"/>
      <c r="C96" s="108" t="s">
        <v>33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55">
        <f t="shared" si="2"/>
        <v>0</v>
      </c>
      <c r="Q96" s="189"/>
      <c r="R96" s="189"/>
      <c r="S96" s="226"/>
      <c r="T96" s="226"/>
      <c r="U96" s="182"/>
      <c r="V96" s="99"/>
      <c r="W96" s="161"/>
      <c r="X96" s="161"/>
    </row>
    <row r="97" spans="1:24" ht="16.5" customHeight="1" thickBot="1">
      <c r="A97" s="207"/>
      <c r="B97" s="211"/>
      <c r="C97" s="113" t="s">
        <v>34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61">
        <f t="shared" si="2"/>
        <v>0</v>
      </c>
      <c r="Q97" s="190"/>
      <c r="R97" s="190"/>
      <c r="S97" s="232"/>
      <c r="T97" s="232"/>
      <c r="U97" s="183"/>
      <c r="V97" s="99"/>
      <c r="W97" s="168"/>
      <c r="X97" s="168"/>
    </row>
    <row r="98" spans="1:24" ht="16.5" customHeight="1">
      <c r="A98" s="205" t="s">
        <v>67</v>
      </c>
      <c r="B98" s="204" t="s">
        <v>68</v>
      </c>
      <c r="C98" s="107" t="s">
        <v>21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26">
        <v>0</v>
      </c>
      <c r="J98" s="30">
        <v>0</v>
      </c>
      <c r="K98" s="30">
        <v>4</v>
      </c>
      <c r="L98" s="26">
        <v>0</v>
      </c>
      <c r="M98" s="27">
        <v>0</v>
      </c>
      <c r="N98" s="27">
        <v>0</v>
      </c>
      <c r="O98" s="27">
        <v>0</v>
      </c>
      <c r="P98" s="54">
        <f t="shared" si="2"/>
        <v>4</v>
      </c>
      <c r="Q98" s="188">
        <f>P98+P99+P100</f>
        <v>131</v>
      </c>
      <c r="R98" s="188">
        <f>SUM(Q98:Q103)</f>
        <v>259</v>
      </c>
      <c r="S98" s="228">
        <v>134</v>
      </c>
      <c r="T98" s="228">
        <v>103</v>
      </c>
      <c r="U98" s="184">
        <v>218</v>
      </c>
      <c r="V98" s="99"/>
      <c r="W98" s="167">
        <v>221</v>
      </c>
      <c r="X98" s="167">
        <v>299</v>
      </c>
    </row>
    <row r="99" spans="1:24" ht="16.5" customHeight="1">
      <c r="A99" s="206"/>
      <c r="B99" s="199"/>
      <c r="C99" s="108" t="s">
        <v>33</v>
      </c>
      <c r="D99" s="30">
        <v>0</v>
      </c>
      <c r="E99" s="30">
        <v>0</v>
      </c>
      <c r="F99" s="30">
        <v>2</v>
      </c>
      <c r="G99" s="30">
        <v>33</v>
      </c>
      <c r="H99" s="30">
        <v>0</v>
      </c>
      <c r="I99" s="30">
        <v>0</v>
      </c>
      <c r="J99" s="30">
        <v>1</v>
      </c>
      <c r="K99" s="31">
        <v>0</v>
      </c>
      <c r="L99" s="30">
        <v>68</v>
      </c>
      <c r="M99" s="31">
        <v>0</v>
      </c>
      <c r="N99" s="31">
        <v>9</v>
      </c>
      <c r="O99" s="32">
        <v>14</v>
      </c>
      <c r="P99" s="55">
        <f t="shared" si="2"/>
        <v>127</v>
      </c>
      <c r="Q99" s="189"/>
      <c r="R99" s="189"/>
      <c r="S99" s="226"/>
      <c r="T99" s="226"/>
      <c r="U99" s="182"/>
      <c r="V99" s="99"/>
      <c r="W99" s="161"/>
      <c r="X99" s="161"/>
    </row>
    <row r="100" spans="1:24" ht="16.5" customHeight="1">
      <c r="A100" s="206"/>
      <c r="B100" s="200"/>
      <c r="C100" s="109" t="s">
        <v>34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3">
        <v>0</v>
      </c>
      <c r="N100" s="43">
        <v>0</v>
      </c>
      <c r="O100" s="36">
        <v>0</v>
      </c>
      <c r="P100" s="56">
        <f t="shared" si="2"/>
        <v>0</v>
      </c>
      <c r="Q100" s="192"/>
      <c r="R100" s="189"/>
      <c r="S100" s="227"/>
      <c r="T100" s="227"/>
      <c r="U100" s="185"/>
      <c r="V100" s="99"/>
      <c r="W100" s="162"/>
      <c r="X100" s="162"/>
    </row>
    <row r="101" spans="1:24" ht="16.5" customHeight="1">
      <c r="A101" s="206"/>
      <c r="B101" s="198" t="s">
        <v>69</v>
      </c>
      <c r="C101" s="110" t="s">
        <v>21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7">
        <v>1</v>
      </c>
      <c r="N101" s="47">
        <v>0</v>
      </c>
      <c r="O101" s="40">
        <v>0</v>
      </c>
      <c r="P101" s="57">
        <f aca="true" t="shared" si="3" ref="P101:P116">SUM(D101:O101)</f>
        <v>1</v>
      </c>
      <c r="Q101" s="191">
        <f>P101+P102+P103</f>
        <v>128</v>
      </c>
      <c r="R101" s="189"/>
      <c r="S101" s="225">
        <v>141</v>
      </c>
      <c r="T101" s="225">
        <v>100</v>
      </c>
      <c r="U101" s="181">
        <v>260</v>
      </c>
      <c r="V101" s="99"/>
      <c r="W101" s="160">
        <v>199</v>
      </c>
      <c r="X101" s="160">
        <v>203</v>
      </c>
    </row>
    <row r="102" spans="1:24" ht="16.5" customHeight="1">
      <c r="A102" s="206"/>
      <c r="B102" s="199"/>
      <c r="C102" s="108" t="s">
        <v>33</v>
      </c>
      <c r="D102" s="30">
        <v>2</v>
      </c>
      <c r="E102" s="30">
        <f>12+1</f>
        <v>13</v>
      </c>
      <c r="F102" s="30">
        <v>0</v>
      </c>
      <c r="G102" s="30">
        <v>2</v>
      </c>
      <c r="H102" s="30">
        <v>0</v>
      </c>
      <c r="I102" s="30">
        <v>1</v>
      </c>
      <c r="J102" s="128">
        <v>19</v>
      </c>
      <c r="K102" s="31">
        <v>16</v>
      </c>
      <c r="L102" s="30">
        <v>1</v>
      </c>
      <c r="M102" s="31">
        <v>0</v>
      </c>
      <c r="N102" s="31">
        <v>2</v>
      </c>
      <c r="O102" s="32">
        <v>71</v>
      </c>
      <c r="P102" s="55">
        <f t="shared" si="3"/>
        <v>127</v>
      </c>
      <c r="Q102" s="189"/>
      <c r="R102" s="189"/>
      <c r="S102" s="226"/>
      <c r="T102" s="226"/>
      <c r="U102" s="182"/>
      <c r="V102" s="99"/>
      <c r="W102" s="161"/>
      <c r="X102" s="161"/>
    </row>
    <row r="103" spans="1:24" ht="16.5" customHeight="1" thickBot="1">
      <c r="A103" s="207"/>
      <c r="B103" s="211"/>
      <c r="C103" s="113" t="s">
        <v>34</v>
      </c>
      <c r="D103" s="34">
        <v>0</v>
      </c>
      <c r="E103" s="34">
        <v>0</v>
      </c>
      <c r="F103" s="34">
        <v>0</v>
      </c>
      <c r="G103" s="34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1">
        <v>0</v>
      </c>
      <c r="N103" s="51">
        <v>0</v>
      </c>
      <c r="O103" s="52">
        <v>0</v>
      </c>
      <c r="P103" s="60">
        <f t="shared" si="3"/>
        <v>0</v>
      </c>
      <c r="Q103" s="190"/>
      <c r="R103" s="190"/>
      <c r="S103" s="232"/>
      <c r="T103" s="232"/>
      <c r="U103" s="183"/>
      <c r="V103" s="99"/>
      <c r="W103" s="168"/>
      <c r="X103" s="168"/>
    </row>
    <row r="104" spans="1:24" ht="16.5" customHeight="1">
      <c r="A104" s="201" t="s">
        <v>70</v>
      </c>
      <c r="B104" s="204" t="s">
        <v>71</v>
      </c>
      <c r="C104" s="107" t="s">
        <v>21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46">
        <v>0</v>
      </c>
      <c r="K104" s="46">
        <v>1</v>
      </c>
      <c r="L104" s="26">
        <v>0</v>
      </c>
      <c r="M104" s="26">
        <v>0</v>
      </c>
      <c r="N104" s="26">
        <v>4</v>
      </c>
      <c r="O104" s="62">
        <v>0</v>
      </c>
      <c r="P104" s="54">
        <f t="shared" si="3"/>
        <v>5</v>
      </c>
      <c r="Q104" s="188">
        <f>P104+P105+P106</f>
        <v>78</v>
      </c>
      <c r="R104" s="188">
        <f>SUM(Q104:Q112)</f>
        <v>132</v>
      </c>
      <c r="S104" s="228">
        <v>117</v>
      </c>
      <c r="T104" s="228">
        <v>166</v>
      </c>
      <c r="U104" s="184">
        <v>85</v>
      </c>
      <c r="V104" s="99"/>
      <c r="W104" s="167">
        <v>138</v>
      </c>
      <c r="X104" s="167">
        <v>175</v>
      </c>
    </row>
    <row r="105" spans="1:24" ht="16.5" customHeight="1">
      <c r="A105" s="202"/>
      <c r="B105" s="199"/>
      <c r="C105" s="108" t="s">
        <v>33</v>
      </c>
      <c r="D105" s="30">
        <v>13</v>
      </c>
      <c r="E105" s="30">
        <v>16</v>
      </c>
      <c r="F105" s="30">
        <v>8</v>
      </c>
      <c r="G105" s="30">
        <v>24</v>
      </c>
      <c r="H105" s="30">
        <v>0</v>
      </c>
      <c r="I105" s="30">
        <v>0</v>
      </c>
      <c r="J105" s="30">
        <v>0</v>
      </c>
      <c r="K105" s="31">
        <v>0</v>
      </c>
      <c r="L105" s="30">
        <v>0</v>
      </c>
      <c r="M105" s="30">
        <v>3</v>
      </c>
      <c r="N105" s="30">
        <v>9</v>
      </c>
      <c r="O105" s="32">
        <v>0</v>
      </c>
      <c r="P105" s="55">
        <f t="shared" si="3"/>
        <v>73</v>
      </c>
      <c r="Q105" s="189"/>
      <c r="R105" s="189"/>
      <c r="S105" s="226"/>
      <c r="T105" s="226"/>
      <c r="U105" s="182"/>
      <c r="V105" s="99"/>
      <c r="W105" s="161"/>
      <c r="X105" s="161"/>
    </row>
    <row r="106" spans="1:24" ht="16.5" customHeight="1">
      <c r="A106" s="202"/>
      <c r="B106" s="200"/>
      <c r="C106" s="109" t="s">
        <v>34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36">
        <v>0</v>
      </c>
      <c r="P106" s="56">
        <f t="shared" si="3"/>
        <v>0</v>
      </c>
      <c r="Q106" s="192"/>
      <c r="R106" s="189"/>
      <c r="S106" s="227"/>
      <c r="T106" s="227"/>
      <c r="U106" s="185"/>
      <c r="V106" s="99"/>
      <c r="W106" s="162"/>
      <c r="X106" s="162"/>
    </row>
    <row r="107" spans="1:24" ht="16.5" customHeight="1">
      <c r="A107" s="202"/>
      <c r="B107" s="198" t="s">
        <v>72</v>
      </c>
      <c r="C107" s="110" t="s">
        <v>21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0">
        <v>0</v>
      </c>
      <c r="P107" s="57">
        <f t="shared" si="3"/>
        <v>0</v>
      </c>
      <c r="Q107" s="191">
        <f>P107+P108+P109</f>
        <v>16</v>
      </c>
      <c r="R107" s="189"/>
      <c r="S107" s="225">
        <v>12</v>
      </c>
      <c r="T107" s="225">
        <v>22</v>
      </c>
      <c r="U107" s="181">
        <v>37</v>
      </c>
      <c r="V107" s="99"/>
      <c r="W107" s="160">
        <v>57</v>
      </c>
      <c r="X107" s="160">
        <v>55</v>
      </c>
    </row>
    <row r="108" spans="1:24" ht="16.5" customHeight="1">
      <c r="A108" s="202"/>
      <c r="B108" s="199"/>
      <c r="C108" s="108" t="s">
        <v>33</v>
      </c>
      <c r="D108" s="30">
        <v>0</v>
      </c>
      <c r="E108" s="30">
        <v>0</v>
      </c>
      <c r="F108" s="30">
        <v>0</v>
      </c>
      <c r="G108" s="30">
        <v>1</v>
      </c>
      <c r="H108" s="30">
        <v>1</v>
      </c>
      <c r="I108" s="30">
        <v>12</v>
      </c>
      <c r="J108" s="128">
        <v>2</v>
      </c>
      <c r="K108" s="30">
        <v>0</v>
      </c>
      <c r="L108" s="30">
        <v>0</v>
      </c>
      <c r="M108" s="30">
        <v>0</v>
      </c>
      <c r="N108" s="30">
        <v>0</v>
      </c>
      <c r="O108" s="32">
        <v>0</v>
      </c>
      <c r="P108" s="55">
        <f t="shared" si="3"/>
        <v>16</v>
      </c>
      <c r="Q108" s="189"/>
      <c r="R108" s="189"/>
      <c r="S108" s="226"/>
      <c r="T108" s="226"/>
      <c r="U108" s="182"/>
      <c r="V108" s="99"/>
      <c r="W108" s="161"/>
      <c r="X108" s="161"/>
    </row>
    <row r="109" spans="1:24" ht="16.5" customHeight="1">
      <c r="A109" s="202"/>
      <c r="B109" s="200"/>
      <c r="C109" s="111" t="s">
        <v>34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4">
        <v>0</v>
      </c>
      <c r="P109" s="58">
        <f t="shared" si="3"/>
        <v>0</v>
      </c>
      <c r="Q109" s="192"/>
      <c r="R109" s="189"/>
      <c r="S109" s="227"/>
      <c r="T109" s="227"/>
      <c r="U109" s="185"/>
      <c r="V109" s="99"/>
      <c r="W109" s="162"/>
      <c r="X109" s="162"/>
    </row>
    <row r="110" spans="1:24" ht="16.5" customHeight="1">
      <c r="A110" s="202"/>
      <c r="B110" s="198" t="s">
        <v>73</v>
      </c>
      <c r="C110" s="112" t="s">
        <v>21</v>
      </c>
      <c r="D110" s="46">
        <v>0</v>
      </c>
      <c r="E110" s="46">
        <v>0</v>
      </c>
      <c r="F110" s="46">
        <v>1</v>
      </c>
      <c r="G110" s="46">
        <v>0</v>
      </c>
      <c r="H110" s="46">
        <v>0</v>
      </c>
      <c r="I110" s="46">
        <v>1</v>
      </c>
      <c r="J110" s="30">
        <v>0</v>
      </c>
      <c r="K110" s="30">
        <v>0</v>
      </c>
      <c r="L110" s="46">
        <v>0</v>
      </c>
      <c r="M110" s="47">
        <v>0</v>
      </c>
      <c r="N110" s="47">
        <v>0</v>
      </c>
      <c r="O110" s="48">
        <v>0</v>
      </c>
      <c r="P110" s="59">
        <f t="shared" si="3"/>
        <v>2</v>
      </c>
      <c r="Q110" s="191">
        <f>P110+P111+P112</f>
        <v>38</v>
      </c>
      <c r="R110" s="189"/>
      <c r="S110" s="225">
        <v>152</v>
      </c>
      <c r="T110" s="225">
        <v>82</v>
      </c>
      <c r="U110" s="181">
        <v>87</v>
      </c>
      <c r="V110" s="99"/>
      <c r="W110" s="160">
        <v>144</v>
      </c>
      <c r="X110" s="160">
        <v>144</v>
      </c>
    </row>
    <row r="111" spans="1:24" ht="16.5" customHeight="1">
      <c r="A111" s="202"/>
      <c r="B111" s="199"/>
      <c r="C111" s="108" t="s">
        <v>33</v>
      </c>
      <c r="D111" s="30">
        <v>0</v>
      </c>
      <c r="E111" s="30">
        <v>2</v>
      </c>
      <c r="F111" s="30">
        <v>1</v>
      </c>
      <c r="G111" s="30">
        <v>3</v>
      </c>
      <c r="H111" s="30">
        <v>2</v>
      </c>
      <c r="I111" s="30">
        <v>7</v>
      </c>
      <c r="J111" s="128">
        <v>3</v>
      </c>
      <c r="K111" s="31">
        <v>2</v>
      </c>
      <c r="L111" s="30">
        <v>2</v>
      </c>
      <c r="M111" s="31">
        <v>3</v>
      </c>
      <c r="N111" s="31">
        <v>0</v>
      </c>
      <c r="O111" s="32">
        <v>11</v>
      </c>
      <c r="P111" s="55">
        <f t="shared" si="3"/>
        <v>36</v>
      </c>
      <c r="Q111" s="189"/>
      <c r="R111" s="189"/>
      <c r="S111" s="226"/>
      <c r="T111" s="226"/>
      <c r="U111" s="182"/>
      <c r="V111" s="99"/>
      <c r="W111" s="161"/>
      <c r="X111" s="161"/>
    </row>
    <row r="112" spans="1:24" ht="16.5" customHeight="1" thickBot="1">
      <c r="A112" s="203"/>
      <c r="B112" s="211"/>
      <c r="C112" s="113" t="s">
        <v>34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1">
        <v>0</v>
      </c>
      <c r="M112" s="51">
        <v>0</v>
      </c>
      <c r="N112" s="51">
        <v>0</v>
      </c>
      <c r="O112" s="52">
        <v>0</v>
      </c>
      <c r="P112" s="60">
        <f t="shared" si="3"/>
        <v>0</v>
      </c>
      <c r="Q112" s="190"/>
      <c r="R112" s="190"/>
      <c r="S112" s="232"/>
      <c r="T112" s="232"/>
      <c r="U112" s="183"/>
      <c r="V112" s="99"/>
      <c r="W112" s="168"/>
      <c r="X112" s="168"/>
    </row>
    <row r="113" spans="1:24" ht="16.5" customHeight="1">
      <c r="A113" s="201" t="s">
        <v>74</v>
      </c>
      <c r="B113" s="204" t="s">
        <v>75</v>
      </c>
      <c r="C113" s="107" t="s">
        <v>21</v>
      </c>
      <c r="D113" s="46">
        <v>0</v>
      </c>
      <c r="E113" s="46">
        <v>0</v>
      </c>
      <c r="F113" s="46">
        <v>8</v>
      </c>
      <c r="G113" s="46">
        <v>0</v>
      </c>
      <c r="H113" s="26">
        <v>0</v>
      </c>
      <c r="I113" s="26">
        <v>0</v>
      </c>
      <c r="J113" s="30">
        <v>0</v>
      </c>
      <c r="K113" s="26">
        <v>8</v>
      </c>
      <c r="L113" s="31">
        <v>0</v>
      </c>
      <c r="M113" s="31">
        <v>0</v>
      </c>
      <c r="N113" s="31">
        <v>1</v>
      </c>
      <c r="O113" s="62">
        <v>0</v>
      </c>
      <c r="P113" s="54">
        <f t="shared" si="3"/>
        <v>17</v>
      </c>
      <c r="Q113" s="188">
        <f>P113+P114+P115</f>
        <v>597</v>
      </c>
      <c r="R113" s="188">
        <f>SUM(Q113)</f>
        <v>597</v>
      </c>
      <c r="S113" s="228">
        <v>533</v>
      </c>
      <c r="T113" s="228">
        <v>555</v>
      </c>
      <c r="U113" s="184">
        <v>1355</v>
      </c>
      <c r="V113" s="99"/>
      <c r="W113" s="167">
        <v>685</v>
      </c>
      <c r="X113" s="167">
        <v>1333</v>
      </c>
    </row>
    <row r="114" spans="1:24" ht="16.5" customHeight="1">
      <c r="A114" s="202"/>
      <c r="B114" s="199"/>
      <c r="C114" s="108" t="s">
        <v>33</v>
      </c>
      <c r="D114" s="30">
        <v>4</v>
      </c>
      <c r="E114" s="30">
        <v>55</v>
      </c>
      <c r="F114" s="30">
        <f>23+77</f>
        <v>100</v>
      </c>
      <c r="G114" s="30">
        <f>28+3</f>
        <v>31</v>
      </c>
      <c r="H114" s="30">
        <v>35</v>
      </c>
      <c r="I114" s="30">
        <v>27</v>
      </c>
      <c r="J114" s="128">
        <v>56</v>
      </c>
      <c r="K114" s="31">
        <v>125</v>
      </c>
      <c r="L114" s="31">
        <v>12</v>
      </c>
      <c r="M114" s="31">
        <v>80</v>
      </c>
      <c r="N114" s="31">
        <v>8</v>
      </c>
      <c r="O114" s="32">
        <v>47</v>
      </c>
      <c r="P114" s="55">
        <f t="shared" si="3"/>
        <v>580</v>
      </c>
      <c r="Q114" s="189"/>
      <c r="R114" s="189"/>
      <c r="S114" s="226"/>
      <c r="T114" s="226"/>
      <c r="U114" s="182"/>
      <c r="V114" s="99"/>
      <c r="W114" s="161"/>
      <c r="X114" s="161"/>
    </row>
    <row r="115" spans="1:24" ht="16.5" customHeight="1" thickBot="1">
      <c r="A115" s="203"/>
      <c r="B115" s="211"/>
      <c r="C115" s="113" t="s">
        <v>34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31">
        <v>0</v>
      </c>
      <c r="M115" s="31">
        <v>0</v>
      </c>
      <c r="N115" s="31">
        <v>0</v>
      </c>
      <c r="O115" s="52">
        <v>0</v>
      </c>
      <c r="P115" s="61">
        <f t="shared" si="3"/>
        <v>0</v>
      </c>
      <c r="Q115" s="190"/>
      <c r="R115" s="190"/>
      <c r="S115" s="232"/>
      <c r="T115" s="232"/>
      <c r="U115" s="183"/>
      <c r="V115" s="99"/>
      <c r="W115" s="168"/>
      <c r="X115" s="168"/>
    </row>
    <row r="116" spans="1:24" ht="24" customHeight="1" thickBot="1">
      <c r="A116" s="212" t="s">
        <v>103</v>
      </c>
      <c r="B116" s="214"/>
      <c r="C116" s="215"/>
      <c r="D116" s="67">
        <f aca="true" t="shared" si="4" ref="D116:O116">SUM(D5:D115)</f>
        <v>109</v>
      </c>
      <c r="E116" s="66">
        <f t="shared" si="4"/>
        <v>272</v>
      </c>
      <c r="F116" s="67">
        <f t="shared" si="4"/>
        <v>435</v>
      </c>
      <c r="G116" s="67">
        <f t="shared" si="4"/>
        <v>215</v>
      </c>
      <c r="H116" s="68">
        <f t="shared" si="4"/>
        <v>266</v>
      </c>
      <c r="I116" s="67">
        <f t="shared" si="4"/>
        <v>257</v>
      </c>
      <c r="J116" s="67">
        <f t="shared" si="4"/>
        <v>187</v>
      </c>
      <c r="K116" s="69">
        <f t="shared" si="4"/>
        <v>509</v>
      </c>
      <c r="L116" s="69">
        <f t="shared" si="4"/>
        <v>207</v>
      </c>
      <c r="M116" s="69">
        <f t="shared" si="4"/>
        <v>415</v>
      </c>
      <c r="N116" s="69">
        <f t="shared" si="4"/>
        <v>263</v>
      </c>
      <c r="O116" s="69">
        <f t="shared" si="4"/>
        <v>490</v>
      </c>
      <c r="P116" s="70">
        <f t="shared" si="3"/>
        <v>3625</v>
      </c>
      <c r="Q116" s="71">
        <f>SUM(Q5:Q115)</f>
        <v>3625</v>
      </c>
      <c r="R116" s="71">
        <f>SUM(R5:R115)</f>
        <v>3625</v>
      </c>
      <c r="S116" s="71">
        <v>3311</v>
      </c>
      <c r="T116" s="71">
        <f>SUM(T5:T115)</f>
        <v>3061</v>
      </c>
      <c r="U116" s="106">
        <f>SUM(U5:U115)</f>
        <v>5813</v>
      </c>
      <c r="V116" s="99"/>
      <c r="W116" s="72">
        <f>SUM(W5:W115)</f>
        <v>4959</v>
      </c>
      <c r="X116" s="72">
        <f>SUM(X5:X115)</f>
        <v>4921</v>
      </c>
    </row>
    <row r="117" spans="1:24" ht="15.75" customHeight="1">
      <c r="A117" s="4"/>
      <c r="B117" s="4"/>
      <c r="C117" s="5"/>
      <c r="D117" s="6"/>
      <c r="E117" s="5"/>
      <c r="F117" s="5"/>
      <c r="G117" s="5"/>
      <c r="H117" s="5"/>
      <c r="I117" s="5"/>
      <c r="J117" s="5"/>
      <c r="K117" s="7"/>
      <c r="L117" s="7"/>
      <c r="M117" s="90"/>
      <c r="N117" s="97"/>
      <c r="O117" s="96"/>
      <c r="P117" s="1"/>
      <c r="Q117" s="98"/>
      <c r="R117" s="10"/>
      <c r="S117" s="10"/>
      <c r="T117" s="10"/>
      <c r="U117" s="10"/>
      <c r="V117" s="10"/>
      <c r="W117" s="10"/>
      <c r="X117" s="10"/>
    </row>
    <row r="118" spans="1:24" s="3" customFormat="1" ht="5.25" customHeight="1">
      <c r="A118" s="11"/>
      <c r="B118" s="11"/>
      <c r="C118" s="5"/>
      <c r="D118" s="5"/>
      <c r="E118" s="5"/>
      <c r="F118" s="5"/>
      <c r="G118" s="5"/>
      <c r="H118" s="11"/>
      <c r="I118" s="11"/>
      <c r="J118" s="11"/>
      <c r="K118" s="11"/>
      <c r="L118" s="11"/>
      <c r="M118" s="91"/>
      <c r="N118" s="93"/>
      <c r="O118" s="8"/>
      <c r="P118" s="11"/>
      <c r="Q118" s="11"/>
      <c r="R118" s="11"/>
      <c r="S118" s="11"/>
      <c r="T118" s="21"/>
      <c r="U118" s="22"/>
      <c r="V118" s="21"/>
      <c r="W118" s="13"/>
      <c r="X118" s="13"/>
    </row>
    <row r="119" spans="1:19" ht="17.25" customHeight="1" thickBot="1">
      <c r="A119" s="216" t="s">
        <v>76</v>
      </c>
      <c r="B119" s="216"/>
      <c r="C119" s="216"/>
      <c r="D119" s="216"/>
      <c r="E119" s="216"/>
      <c r="F119" s="14"/>
      <c r="G119" s="14"/>
      <c r="H119" s="14"/>
      <c r="I119" s="14"/>
      <c r="J119" s="14"/>
      <c r="K119" s="15"/>
      <c r="L119" s="15"/>
      <c r="M119" s="92"/>
      <c r="N119" s="94"/>
      <c r="O119" s="15"/>
      <c r="P119" s="15"/>
      <c r="Q119" s="15"/>
      <c r="R119" s="15"/>
      <c r="S119" s="15"/>
    </row>
    <row r="120" spans="1:24" ht="20.25" customHeight="1" thickBot="1">
      <c r="A120" s="212" t="s">
        <v>13</v>
      </c>
      <c r="B120" s="194"/>
      <c r="C120" s="114" t="s">
        <v>0</v>
      </c>
      <c r="D120" s="120" t="s">
        <v>23</v>
      </c>
      <c r="E120" s="120" t="s">
        <v>1</v>
      </c>
      <c r="F120" s="115" t="s">
        <v>2</v>
      </c>
      <c r="G120" s="121" t="s">
        <v>3</v>
      </c>
      <c r="H120" s="121" t="s">
        <v>16</v>
      </c>
      <c r="I120" s="121" t="s">
        <v>4</v>
      </c>
      <c r="J120" s="121" t="s">
        <v>5</v>
      </c>
      <c r="K120" s="121" t="s">
        <v>6</v>
      </c>
      <c r="L120" s="121" t="s">
        <v>7</v>
      </c>
      <c r="M120" s="115" t="s">
        <v>8</v>
      </c>
      <c r="N120" s="116" t="s">
        <v>9</v>
      </c>
      <c r="O120" s="122" t="s">
        <v>17</v>
      </c>
      <c r="P120" s="118" t="s">
        <v>11</v>
      </c>
      <c r="Q120" s="193" t="s">
        <v>110</v>
      </c>
      <c r="R120" s="194"/>
      <c r="S120" s="119" t="s">
        <v>109</v>
      </c>
      <c r="T120" s="119" t="s">
        <v>18</v>
      </c>
      <c r="U120" s="123" t="s">
        <v>15</v>
      </c>
      <c r="W120" s="25" t="s">
        <v>14</v>
      </c>
      <c r="X120" s="25" t="s">
        <v>12</v>
      </c>
    </row>
    <row r="121" spans="1:24" ht="16.5" customHeight="1">
      <c r="A121" s="205" t="s">
        <v>19</v>
      </c>
      <c r="B121" s="204" t="s">
        <v>20</v>
      </c>
      <c r="C121" s="107" t="s">
        <v>21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28">
        <f aca="true" t="shared" si="5" ref="P121:P129">SUM(D121:O121)</f>
        <v>0</v>
      </c>
      <c r="Q121" s="188">
        <f>P121+P122+P123</f>
        <v>0</v>
      </c>
      <c r="R121" s="188">
        <f>SUM(Q121:Q126)</f>
        <v>0</v>
      </c>
      <c r="S121" s="234">
        <v>100</v>
      </c>
      <c r="T121" s="228">
        <v>230</v>
      </c>
      <c r="U121" s="178">
        <v>0</v>
      </c>
      <c r="V121" s="99"/>
      <c r="W121" s="167">
        <v>0</v>
      </c>
      <c r="X121" s="167">
        <v>0</v>
      </c>
    </row>
    <row r="122" spans="1:24" ht="16.5" customHeight="1">
      <c r="A122" s="206"/>
      <c r="B122" s="199"/>
      <c r="C122" s="108" t="s">
        <v>33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33">
        <f t="shared" si="5"/>
        <v>0</v>
      </c>
      <c r="Q122" s="189"/>
      <c r="R122" s="189"/>
      <c r="S122" s="230"/>
      <c r="T122" s="226"/>
      <c r="U122" s="164"/>
      <c r="V122" s="99"/>
      <c r="W122" s="161"/>
      <c r="X122" s="161"/>
    </row>
    <row r="123" spans="1:24" ht="16.5" customHeight="1">
      <c r="A123" s="206"/>
      <c r="B123" s="200"/>
      <c r="C123" s="109" t="s">
        <v>34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7">
        <f t="shared" si="5"/>
        <v>0</v>
      </c>
      <c r="Q123" s="192"/>
      <c r="R123" s="189"/>
      <c r="S123" s="233"/>
      <c r="T123" s="227"/>
      <c r="U123" s="165"/>
      <c r="V123" s="99"/>
      <c r="W123" s="162"/>
      <c r="X123" s="162"/>
    </row>
    <row r="124" spans="1:24" ht="13.5" customHeight="1">
      <c r="A124" s="206"/>
      <c r="B124" s="198" t="s">
        <v>35</v>
      </c>
      <c r="C124" s="110" t="s">
        <v>21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41">
        <f t="shared" si="5"/>
        <v>0</v>
      </c>
      <c r="Q124" s="191">
        <f>P124+P125+P126</f>
        <v>0</v>
      </c>
      <c r="R124" s="189"/>
      <c r="S124" s="229">
        <v>0</v>
      </c>
      <c r="T124" s="225">
        <v>0</v>
      </c>
      <c r="U124" s="163">
        <v>0</v>
      </c>
      <c r="V124" s="99"/>
      <c r="W124" s="160">
        <v>0</v>
      </c>
      <c r="X124" s="160">
        <v>0</v>
      </c>
    </row>
    <row r="125" spans="1:24" ht="13.5" customHeight="1">
      <c r="A125" s="206"/>
      <c r="B125" s="199"/>
      <c r="C125" s="108" t="s">
        <v>33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3">
        <f t="shared" si="5"/>
        <v>0</v>
      </c>
      <c r="Q125" s="189"/>
      <c r="R125" s="189"/>
      <c r="S125" s="230"/>
      <c r="T125" s="226"/>
      <c r="U125" s="164"/>
      <c r="V125" s="99"/>
      <c r="W125" s="161"/>
      <c r="X125" s="161"/>
    </row>
    <row r="126" spans="1:24" ht="13.5" customHeight="1" thickBot="1">
      <c r="A126" s="207"/>
      <c r="B126" s="211"/>
      <c r="C126" s="111" t="s">
        <v>34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53">
        <f t="shared" si="5"/>
        <v>0</v>
      </c>
      <c r="Q126" s="190"/>
      <c r="R126" s="190"/>
      <c r="S126" s="231"/>
      <c r="T126" s="232"/>
      <c r="U126" s="179"/>
      <c r="V126" s="99"/>
      <c r="W126" s="168"/>
      <c r="X126" s="168"/>
    </row>
    <row r="127" spans="1:24" ht="13.5" customHeight="1">
      <c r="A127" s="205" t="s">
        <v>47</v>
      </c>
      <c r="B127" s="204" t="s">
        <v>116</v>
      </c>
      <c r="C127" s="129" t="s">
        <v>21</v>
      </c>
      <c r="D127" s="30">
        <v>0</v>
      </c>
      <c r="E127" s="77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30">
        <v>0</v>
      </c>
      <c r="P127" s="59">
        <f t="shared" si="5"/>
        <v>0</v>
      </c>
      <c r="Q127" s="188">
        <v>37</v>
      </c>
      <c r="R127" s="188">
        <v>65</v>
      </c>
      <c r="S127" s="228">
        <v>0</v>
      </c>
      <c r="T127" s="228">
        <v>0</v>
      </c>
      <c r="U127" s="184">
        <v>0</v>
      </c>
      <c r="V127" s="99"/>
      <c r="W127" s="124"/>
      <c r="X127" s="124"/>
    </row>
    <row r="128" spans="1:24" ht="13.5" customHeight="1">
      <c r="A128" s="206"/>
      <c r="B128" s="199"/>
      <c r="C128" s="129" t="s">
        <v>33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37</v>
      </c>
      <c r="P128" s="55">
        <f t="shared" si="5"/>
        <v>37</v>
      </c>
      <c r="Q128" s="189"/>
      <c r="R128" s="189"/>
      <c r="S128" s="226"/>
      <c r="T128" s="226"/>
      <c r="U128" s="182"/>
      <c r="V128" s="99"/>
      <c r="W128" s="124"/>
      <c r="X128" s="124"/>
    </row>
    <row r="129" spans="1:24" ht="13.5" customHeight="1" thickBot="1">
      <c r="A129" s="206"/>
      <c r="B129" s="199"/>
      <c r="C129" s="129" t="s">
        <v>34</v>
      </c>
      <c r="D129" s="38">
        <v>0</v>
      </c>
      <c r="E129" s="30">
        <v>0</v>
      </c>
      <c r="F129" s="30">
        <v>0</v>
      </c>
      <c r="G129" s="2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61">
        <f t="shared" si="5"/>
        <v>0</v>
      </c>
      <c r="Q129" s="192"/>
      <c r="R129" s="189"/>
      <c r="S129" s="227"/>
      <c r="T129" s="227"/>
      <c r="U129" s="185"/>
      <c r="V129" s="99"/>
      <c r="W129" s="124"/>
      <c r="X129" s="124"/>
    </row>
    <row r="130" spans="1:24" ht="13.5" customHeight="1">
      <c r="A130" s="206"/>
      <c r="B130" s="213" t="s">
        <v>49</v>
      </c>
      <c r="C130" s="110" t="s">
        <v>21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130">
        <v>0</v>
      </c>
      <c r="P130" s="59">
        <v>0</v>
      </c>
      <c r="Q130" s="189">
        <v>28</v>
      </c>
      <c r="R130" s="189"/>
      <c r="S130" s="229">
        <v>0</v>
      </c>
      <c r="T130" s="225">
        <v>0</v>
      </c>
      <c r="U130" s="163">
        <v>0</v>
      </c>
      <c r="V130" s="99"/>
      <c r="W130" s="124"/>
      <c r="X130" s="124"/>
    </row>
    <row r="131" spans="1:24" ht="13.5" customHeight="1">
      <c r="A131" s="206"/>
      <c r="B131" s="199"/>
      <c r="C131" s="108" t="s">
        <v>33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125">
        <v>28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55">
        <v>28</v>
      </c>
      <c r="Q131" s="189"/>
      <c r="R131" s="189"/>
      <c r="S131" s="230"/>
      <c r="T131" s="226"/>
      <c r="U131" s="164"/>
      <c r="V131" s="99"/>
      <c r="W131" s="124"/>
      <c r="X131" s="124"/>
    </row>
    <row r="132" spans="1:24" ht="13.5" customHeight="1" thickBot="1">
      <c r="A132" s="207"/>
      <c r="B132" s="211"/>
      <c r="C132" s="111" t="s">
        <v>34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61">
        <v>0</v>
      </c>
      <c r="Q132" s="190"/>
      <c r="R132" s="190"/>
      <c r="S132" s="231"/>
      <c r="T132" s="232"/>
      <c r="U132" s="179"/>
      <c r="V132" s="99"/>
      <c r="W132" s="124"/>
      <c r="X132" s="124"/>
    </row>
    <row r="133" spans="1:24" ht="17.25" customHeight="1">
      <c r="A133" s="205" t="s">
        <v>53</v>
      </c>
      <c r="B133" s="204" t="s">
        <v>54</v>
      </c>
      <c r="C133" s="107" t="s">
        <v>21</v>
      </c>
      <c r="D133" s="26">
        <v>0</v>
      </c>
      <c r="E133" s="26">
        <v>0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5</v>
      </c>
      <c r="M133" s="26">
        <v>0</v>
      </c>
      <c r="N133" s="26">
        <v>0</v>
      </c>
      <c r="O133" s="26">
        <v>0</v>
      </c>
      <c r="P133" s="54">
        <f aca="true" t="shared" si="6" ref="P133:P175">SUM(D133:O133)</f>
        <v>6</v>
      </c>
      <c r="Q133" s="188">
        <f>P133+P134+P135</f>
        <v>1334</v>
      </c>
      <c r="R133" s="188">
        <f>SUM(Q133:Q137)</f>
        <v>1369</v>
      </c>
      <c r="S133" s="234">
        <v>170</v>
      </c>
      <c r="T133" s="228">
        <v>47</v>
      </c>
      <c r="U133" s="178">
        <v>187</v>
      </c>
      <c r="V133" s="99"/>
      <c r="W133" s="167">
        <v>40</v>
      </c>
      <c r="X133" s="167">
        <v>0</v>
      </c>
    </row>
    <row r="134" spans="1:24" ht="17.25" customHeight="1">
      <c r="A134" s="206"/>
      <c r="B134" s="199"/>
      <c r="C134" s="108" t="s">
        <v>33</v>
      </c>
      <c r="D134" s="75">
        <v>0</v>
      </c>
      <c r="E134" s="75">
        <v>0</v>
      </c>
      <c r="F134" s="30">
        <f>12+75</f>
        <v>87</v>
      </c>
      <c r="G134" s="30">
        <v>61</v>
      </c>
      <c r="H134" s="30">
        <v>0</v>
      </c>
      <c r="I134" s="30">
        <v>0</v>
      </c>
      <c r="J134" s="30">
        <v>0</v>
      </c>
      <c r="K134" s="30">
        <v>0</v>
      </c>
      <c r="L134" s="30">
        <v>1104</v>
      </c>
      <c r="M134" s="30">
        <v>24</v>
      </c>
      <c r="N134" s="30">
        <v>32</v>
      </c>
      <c r="O134" s="30">
        <v>20</v>
      </c>
      <c r="P134" s="55">
        <f t="shared" si="6"/>
        <v>1328</v>
      </c>
      <c r="Q134" s="189"/>
      <c r="R134" s="189"/>
      <c r="S134" s="230"/>
      <c r="T134" s="226"/>
      <c r="U134" s="164"/>
      <c r="V134" s="99"/>
      <c r="W134" s="161"/>
      <c r="X134" s="161"/>
    </row>
    <row r="135" spans="1:24" ht="17.25" customHeight="1">
      <c r="A135" s="206"/>
      <c r="B135" s="200"/>
      <c r="C135" s="111" t="s">
        <v>34</v>
      </c>
      <c r="D135" s="78">
        <v>0</v>
      </c>
      <c r="E135" s="78">
        <v>0</v>
      </c>
      <c r="F135" s="78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58">
        <f t="shared" si="6"/>
        <v>0</v>
      </c>
      <c r="Q135" s="192"/>
      <c r="R135" s="189"/>
      <c r="S135" s="233"/>
      <c r="T135" s="227"/>
      <c r="U135" s="165"/>
      <c r="V135" s="99"/>
      <c r="W135" s="162"/>
      <c r="X135" s="162"/>
    </row>
    <row r="136" spans="1:24" ht="14.25" customHeight="1">
      <c r="A136" s="206"/>
      <c r="B136" s="198" t="s">
        <v>82</v>
      </c>
      <c r="C136" s="112" t="s">
        <v>21</v>
      </c>
      <c r="D136" s="79">
        <v>0</v>
      </c>
      <c r="E136" s="79">
        <v>0</v>
      </c>
      <c r="F136" s="79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59">
        <f t="shared" si="6"/>
        <v>0</v>
      </c>
      <c r="Q136" s="191">
        <f>P136+P137+P138</f>
        <v>35</v>
      </c>
      <c r="R136" s="189"/>
      <c r="S136" s="229">
        <v>40</v>
      </c>
      <c r="T136" s="225">
        <v>67</v>
      </c>
      <c r="U136" s="163">
        <v>0</v>
      </c>
      <c r="V136" s="99"/>
      <c r="W136" s="160">
        <v>0</v>
      </c>
      <c r="X136" s="160">
        <v>0</v>
      </c>
    </row>
    <row r="137" spans="1:24" ht="14.25" customHeight="1">
      <c r="A137" s="206"/>
      <c r="B137" s="199"/>
      <c r="C137" s="108" t="s">
        <v>33</v>
      </c>
      <c r="D137" s="75">
        <v>0</v>
      </c>
      <c r="E137" s="75">
        <v>0</v>
      </c>
      <c r="F137" s="75">
        <v>0</v>
      </c>
      <c r="G137" s="30">
        <v>0</v>
      </c>
      <c r="H137" s="30">
        <v>0</v>
      </c>
      <c r="I137" s="95">
        <v>35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55">
        <f t="shared" si="6"/>
        <v>35</v>
      </c>
      <c r="Q137" s="189"/>
      <c r="R137" s="189"/>
      <c r="S137" s="230"/>
      <c r="T137" s="226"/>
      <c r="U137" s="164"/>
      <c r="V137" s="99"/>
      <c r="W137" s="161"/>
      <c r="X137" s="161"/>
    </row>
    <row r="138" spans="1:24" ht="14.25" customHeight="1" thickBot="1">
      <c r="A138" s="207"/>
      <c r="B138" s="211"/>
      <c r="C138" s="109" t="s">
        <v>34</v>
      </c>
      <c r="D138" s="80">
        <v>0</v>
      </c>
      <c r="E138" s="80">
        <v>0</v>
      </c>
      <c r="F138" s="80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61">
        <f t="shared" si="6"/>
        <v>0</v>
      </c>
      <c r="Q138" s="190"/>
      <c r="R138" s="190"/>
      <c r="S138" s="231"/>
      <c r="T138" s="232"/>
      <c r="U138" s="179"/>
      <c r="V138" s="99"/>
      <c r="W138" s="168"/>
      <c r="X138" s="168"/>
    </row>
    <row r="139" spans="1:24" ht="14.25" customHeight="1">
      <c r="A139" s="205" t="s">
        <v>41</v>
      </c>
      <c r="B139" s="204" t="s">
        <v>42</v>
      </c>
      <c r="C139" s="107" t="s">
        <v>21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54">
        <f t="shared" si="6"/>
        <v>0</v>
      </c>
      <c r="Q139" s="188">
        <f>P139+P140+P141</f>
        <v>0</v>
      </c>
      <c r="R139" s="188">
        <f>SUM(Q139:Q150)</f>
        <v>475</v>
      </c>
      <c r="S139" s="234">
        <v>0</v>
      </c>
      <c r="T139" s="228">
        <v>0</v>
      </c>
      <c r="U139" s="178">
        <v>16</v>
      </c>
      <c r="V139" s="99"/>
      <c r="W139" s="167"/>
      <c r="X139" s="167">
        <v>0</v>
      </c>
    </row>
    <row r="140" spans="1:24" ht="14.25" customHeight="1">
      <c r="A140" s="206"/>
      <c r="B140" s="199"/>
      <c r="C140" s="108" t="s">
        <v>33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  <c r="P140" s="55">
        <f t="shared" si="6"/>
        <v>0</v>
      </c>
      <c r="Q140" s="189"/>
      <c r="R140" s="189"/>
      <c r="S140" s="230"/>
      <c r="T140" s="226"/>
      <c r="U140" s="164"/>
      <c r="V140" s="99"/>
      <c r="W140" s="161"/>
      <c r="X140" s="161"/>
    </row>
    <row r="141" spans="1:24" ht="14.25" customHeight="1">
      <c r="A141" s="206"/>
      <c r="B141" s="200"/>
      <c r="C141" s="111" t="s">
        <v>34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58">
        <f t="shared" si="6"/>
        <v>0</v>
      </c>
      <c r="Q141" s="192"/>
      <c r="R141" s="189"/>
      <c r="S141" s="233"/>
      <c r="T141" s="227"/>
      <c r="U141" s="165"/>
      <c r="V141" s="99"/>
      <c r="W141" s="162"/>
      <c r="X141" s="162"/>
    </row>
    <row r="142" spans="1:24" ht="16.5" customHeight="1">
      <c r="A142" s="206"/>
      <c r="B142" s="198" t="s">
        <v>43</v>
      </c>
      <c r="C142" s="112" t="s">
        <v>21</v>
      </c>
      <c r="D142" s="79">
        <v>0</v>
      </c>
      <c r="E142" s="79">
        <v>0</v>
      </c>
      <c r="F142" s="79">
        <v>0</v>
      </c>
      <c r="G142" s="46">
        <v>3</v>
      </c>
      <c r="H142" s="46">
        <v>2</v>
      </c>
      <c r="I142" s="79">
        <v>0</v>
      </c>
      <c r="J142" s="79">
        <v>0</v>
      </c>
      <c r="K142" s="79">
        <v>0</v>
      </c>
      <c r="L142" s="46">
        <v>0</v>
      </c>
      <c r="M142" s="47">
        <v>0</v>
      </c>
      <c r="N142" s="47">
        <v>0</v>
      </c>
      <c r="O142" s="47">
        <v>0</v>
      </c>
      <c r="P142" s="57">
        <f t="shared" si="6"/>
        <v>5</v>
      </c>
      <c r="Q142" s="191">
        <f>P142+P143+P144</f>
        <v>183</v>
      </c>
      <c r="R142" s="189"/>
      <c r="S142" s="229">
        <v>855</v>
      </c>
      <c r="T142" s="225">
        <v>910</v>
      </c>
      <c r="U142" s="163">
        <v>485</v>
      </c>
      <c r="V142" s="99"/>
      <c r="W142" s="160">
        <v>68</v>
      </c>
      <c r="X142" s="160">
        <v>66</v>
      </c>
    </row>
    <row r="143" spans="1:24" ht="16.5" customHeight="1">
      <c r="A143" s="206"/>
      <c r="B143" s="199"/>
      <c r="C143" s="108" t="s">
        <v>33</v>
      </c>
      <c r="D143" s="75">
        <v>0</v>
      </c>
      <c r="E143" s="75">
        <v>20</v>
      </c>
      <c r="F143" s="46">
        <v>0</v>
      </c>
      <c r="G143" s="46">
        <v>36</v>
      </c>
      <c r="H143" s="46">
        <v>54</v>
      </c>
      <c r="I143" s="75">
        <v>0</v>
      </c>
      <c r="J143" s="75">
        <v>0</v>
      </c>
      <c r="K143" s="75">
        <v>0</v>
      </c>
      <c r="L143" s="30">
        <v>0</v>
      </c>
      <c r="M143" s="31">
        <v>0</v>
      </c>
      <c r="N143" s="31">
        <v>68</v>
      </c>
      <c r="O143" s="31">
        <v>0</v>
      </c>
      <c r="P143" s="55">
        <f t="shared" si="6"/>
        <v>178</v>
      </c>
      <c r="Q143" s="189"/>
      <c r="R143" s="189"/>
      <c r="S143" s="230"/>
      <c r="T143" s="226"/>
      <c r="U143" s="164"/>
      <c r="V143" s="99"/>
      <c r="W143" s="161"/>
      <c r="X143" s="161"/>
    </row>
    <row r="144" spans="1:24" ht="16.5" customHeight="1">
      <c r="A144" s="206"/>
      <c r="B144" s="200"/>
      <c r="C144" s="109" t="s">
        <v>34</v>
      </c>
      <c r="D144" s="78">
        <v>0</v>
      </c>
      <c r="E144" s="78">
        <v>0</v>
      </c>
      <c r="F144" s="78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3">
        <v>0</v>
      </c>
      <c r="N144" s="43">
        <v>0</v>
      </c>
      <c r="O144" s="43">
        <v>0</v>
      </c>
      <c r="P144" s="58">
        <f t="shared" si="6"/>
        <v>0</v>
      </c>
      <c r="Q144" s="192"/>
      <c r="R144" s="189"/>
      <c r="S144" s="233"/>
      <c r="T144" s="227"/>
      <c r="U144" s="165"/>
      <c r="V144" s="99"/>
      <c r="W144" s="162"/>
      <c r="X144" s="162"/>
    </row>
    <row r="145" spans="1:24" ht="16.5" customHeight="1">
      <c r="A145" s="206"/>
      <c r="B145" s="198" t="s">
        <v>85</v>
      </c>
      <c r="C145" s="110" t="s">
        <v>21</v>
      </c>
      <c r="D145" s="77">
        <v>0</v>
      </c>
      <c r="E145" s="77">
        <v>0</v>
      </c>
      <c r="F145" s="77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2</v>
      </c>
      <c r="M145" s="39">
        <v>0</v>
      </c>
      <c r="N145" s="39">
        <v>0</v>
      </c>
      <c r="O145" s="39">
        <v>0</v>
      </c>
      <c r="P145" s="57">
        <f t="shared" si="6"/>
        <v>2</v>
      </c>
      <c r="Q145" s="191">
        <f>P145+P146+P147</f>
        <v>252</v>
      </c>
      <c r="R145" s="189"/>
      <c r="S145" s="229">
        <v>90</v>
      </c>
      <c r="T145" s="225">
        <v>754</v>
      </c>
      <c r="U145" s="163">
        <v>177</v>
      </c>
      <c r="V145" s="99"/>
      <c r="W145" s="160"/>
      <c r="X145" s="160">
        <v>0</v>
      </c>
    </row>
    <row r="146" spans="1:24" ht="16.5" customHeight="1">
      <c r="A146" s="206"/>
      <c r="B146" s="199"/>
      <c r="C146" s="108" t="s">
        <v>33</v>
      </c>
      <c r="D146" s="79">
        <v>0</v>
      </c>
      <c r="E146" s="79">
        <v>0</v>
      </c>
      <c r="F146" s="79">
        <v>0</v>
      </c>
      <c r="G146" s="46">
        <v>0</v>
      </c>
      <c r="H146" s="46">
        <v>0</v>
      </c>
      <c r="I146" s="46">
        <v>18</v>
      </c>
      <c r="J146" s="46">
        <v>0</v>
      </c>
      <c r="K146" s="46">
        <v>0</v>
      </c>
      <c r="L146" s="30">
        <v>152</v>
      </c>
      <c r="M146" s="31">
        <v>80</v>
      </c>
      <c r="N146" s="31">
        <v>0</v>
      </c>
      <c r="O146" s="31">
        <v>0</v>
      </c>
      <c r="P146" s="55">
        <f t="shared" si="6"/>
        <v>250</v>
      </c>
      <c r="Q146" s="189"/>
      <c r="R146" s="189"/>
      <c r="S146" s="230"/>
      <c r="T146" s="226"/>
      <c r="U146" s="164"/>
      <c r="V146" s="99"/>
      <c r="W146" s="161"/>
      <c r="X146" s="161"/>
    </row>
    <row r="147" spans="1:24" ht="16.5" customHeight="1" thickBot="1">
      <c r="A147" s="206"/>
      <c r="B147" s="200"/>
      <c r="C147" s="111" t="s">
        <v>34</v>
      </c>
      <c r="D147" s="78">
        <v>0</v>
      </c>
      <c r="E147" s="78">
        <v>0</v>
      </c>
      <c r="F147" s="78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3">
        <v>0</v>
      </c>
      <c r="N147" s="43">
        <v>0</v>
      </c>
      <c r="O147" s="43">
        <v>0</v>
      </c>
      <c r="P147" s="58">
        <f t="shared" si="6"/>
        <v>0</v>
      </c>
      <c r="Q147" s="192"/>
      <c r="R147" s="189"/>
      <c r="S147" s="233"/>
      <c r="T147" s="227"/>
      <c r="U147" s="165"/>
      <c r="V147" s="99"/>
      <c r="W147" s="162"/>
      <c r="X147" s="168"/>
    </row>
    <row r="148" spans="1:24" ht="16.5" customHeight="1">
      <c r="A148" s="206"/>
      <c r="B148" s="198" t="s">
        <v>96</v>
      </c>
      <c r="C148" s="112" t="s">
        <v>21</v>
      </c>
      <c r="D148" s="79">
        <v>0</v>
      </c>
      <c r="E148" s="79">
        <v>0</v>
      </c>
      <c r="F148" s="79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7">
        <v>0</v>
      </c>
      <c r="N148" s="47">
        <v>0</v>
      </c>
      <c r="O148" s="47">
        <v>0</v>
      </c>
      <c r="P148" s="59">
        <f t="shared" si="6"/>
        <v>0</v>
      </c>
      <c r="Q148" s="191">
        <f>P148+P149+P150</f>
        <v>40</v>
      </c>
      <c r="R148" s="189"/>
      <c r="S148" s="229">
        <v>48</v>
      </c>
      <c r="T148" s="225">
        <v>0</v>
      </c>
      <c r="U148" s="163">
        <v>0</v>
      </c>
      <c r="V148" s="99"/>
      <c r="W148" s="160"/>
      <c r="X148" s="160">
        <v>0</v>
      </c>
    </row>
    <row r="149" spans="1:24" ht="16.5" customHeight="1">
      <c r="A149" s="206"/>
      <c r="B149" s="199"/>
      <c r="C149" s="108" t="s">
        <v>33</v>
      </c>
      <c r="D149" s="79">
        <v>0</v>
      </c>
      <c r="E149" s="79">
        <v>0</v>
      </c>
      <c r="F149" s="79">
        <v>0</v>
      </c>
      <c r="G149" s="46">
        <v>0</v>
      </c>
      <c r="H149" s="46">
        <v>0</v>
      </c>
      <c r="I149" s="46">
        <v>0</v>
      </c>
      <c r="J149" s="46">
        <v>40</v>
      </c>
      <c r="K149" s="46">
        <v>0</v>
      </c>
      <c r="L149" s="31">
        <v>0</v>
      </c>
      <c r="M149" s="31">
        <v>0</v>
      </c>
      <c r="N149" s="31">
        <v>0</v>
      </c>
      <c r="O149" s="31">
        <v>0</v>
      </c>
      <c r="P149" s="55">
        <f t="shared" si="6"/>
        <v>40</v>
      </c>
      <c r="Q149" s="189"/>
      <c r="R149" s="189"/>
      <c r="S149" s="230"/>
      <c r="T149" s="226"/>
      <c r="U149" s="164"/>
      <c r="V149" s="99"/>
      <c r="W149" s="161"/>
      <c r="X149" s="161"/>
    </row>
    <row r="150" spans="1:24" ht="16.5" customHeight="1" thickBot="1">
      <c r="A150" s="207"/>
      <c r="B150" s="211"/>
      <c r="C150" s="113" t="s">
        <v>34</v>
      </c>
      <c r="D150" s="80">
        <v>0</v>
      </c>
      <c r="E150" s="80">
        <v>0</v>
      </c>
      <c r="F150" s="8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1">
        <v>0</v>
      </c>
      <c r="M150" s="51">
        <v>0</v>
      </c>
      <c r="N150" s="51">
        <v>0</v>
      </c>
      <c r="O150" s="51">
        <v>0</v>
      </c>
      <c r="P150" s="61">
        <f t="shared" si="6"/>
        <v>0</v>
      </c>
      <c r="Q150" s="190"/>
      <c r="R150" s="190"/>
      <c r="S150" s="231"/>
      <c r="T150" s="232"/>
      <c r="U150" s="179"/>
      <c r="V150" s="99"/>
      <c r="W150" s="168"/>
      <c r="X150" s="168"/>
    </row>
    <row r="151" spans="1:24" ht="17.25" customHeight="1">
      <c r="A151" s="201" t="s">
        <v>58</v>
      </c>
      <c r="B151" s="204" t="s">
        <v>59</v>
      </c>
      <c r="C151" s="112" t="s">
        <v>21</v>
      </c>
      <c r="D151" s="79">
        <v>0</v>
      </c>
      <c r="E151" s="79">
        <v>0</v>
      </c>
      <c r="F151" s="79">
        <v>0</v>
      </c>
      <c r="G151" s="46">
        <v>0</v>
      </c>
      <c r="H151" s="79">
        <v>0</v>
      </c>
      <c r="I151" s="79">
        <v>0</v>
      </c>
      <c r="J151" s="79">
        <v>0</v>
      </c>
      <c r="K151" s="47">
        <v>0</v>
      </c>
      <c r="L151" s="47">
        <v>0</v>
      </c>
      <c r="M151" s="47">
        <v>0</v>
      </c>
      <c r="N151" s="47">
        <v>0</v>
      </c>
      <c r="O151" s="48">
        <v>0</v>
      </c>
      <c r="P151" s="54">
        <f t="shared" si="6"/>
        <v>0</v>
      </c>
      <c r="Q151" s="188">
        <f>P151+P152+P153</f>
        <v>190</v>
      </c>
      <c r="R151" s="188">
        <f>SUM(Q151)</f>
        <v>190</v>
      </c>
      <c r="S151" s="228">
        <v>1050</v>
      </c>
      <c r="T151" s="228">
        <v>734</v>
      </c>
      <c r="U151" s="178">
        <v>1414</v>
      </c>
      <c r="V151" s="99"/>
      <c r="W151" s="167">
        <v>1199</v>
      </c>
      <c r="X151" s="167">
        <v>88</v>
      </c>
    </row>
    <row r="152" spans="1:24" ht="17.25" customHeight="1">
      <c r="A152" s="202"/>
      <c r="B152" s="199"/>
      <c r="C152" s="108" t="s">
        <v>33</v>
      </c>
      <c r="D152" s="75">
        <v>0</v>
      </c>
      <c r="E152" s="75">
        <v>0</v>
      </c>
      <c r="F152" s="75">
        <v>0</v>
      </c>
      <c r="G152" s="30">
        <v>20</v>
      </c>
      <c r="H152" s="75">
        <v>0</v>
      </c>
      <c r="I152" s="75">
        <v>0</v>
      </c>
      <c r="J152" s="30">
        <v>0</v>
      </c>
      <c r="K152" s="31">
        <v>16</v>
      </c>
      <c r="L152" s="31">
        <v>98</v>
      </c>
      <c r="M152" s="31">
        <v>0</v>
      </c>
      <c r="N152" s="31">
        <v>36</v>
      </c>
      <c r="O152" s="32">
        <v>20</v>
      </c>
      <c r="P152" s="55">
        <f t="shared" si="6"/>
        <v>190</v>
      </c>
      <c r="Q152" s="189"/>
      <c r="R152" s="189"/>
      <c r="S152" s="226"/>
      <c r="T152" s="226"/>
      <c r="U152" s="164"/>
      <c r="V152" s="99"/>
      <c r="W152" s="161"/>
      <c r="X152" s="161"/>
    </row>
    <row r="153" spans="1:24" ht="17.25" customHeight="1" thickBot="1">
      <c r="A153" s="203"/>
      <c r="B153" s="211"/>
      <c r="C153" s="109" t="s">
        <v>34</v>
      </c>
      <c r="D153" s="76">
        <v>0</v>
      </c>
      <c r="E153" s="76">
        <v>0</v>
      </c>
      <c r="F153" s="76">
        <v>0</v>
      </c>
      <c r="G153" s="34">
        <v>0</v>
      </c>
      <c r="H153" s="76">
        <v>0</v>
      </c>
      <c r="I153" s="76">
        <v>0</v>
      </c>
      <c r="J153" s="76">
        <v>0</v>
      </c>
      <c r="K153" s="50">
        <v>0</v>
      </c>
      <c r="L153" s="51">
        <v>0</v>
      </c>
      <c r="M153" s="51">
        <v>0</v>
      </c>
      <c r="N153" s="51">
        <v>0</v>
      </c>
      <c r="O153" s="51">
        <v>0</v>
      </c>
      <c r="P153" s="61">
        <f t="shared" si="6"/>
        <v>0</v>
      </c>
      <c r="Q153" s="190"/>
      <c r="R153" s="190"/>
      <c r="S153" s="232"/>
      <c r="T153" s="232"/>
      <c r="U153" s="179"/>
      <c r="V153" s="99"/>
      <c r="W153" s="168"/>
      <c r="X153" s="168"/>
    </row>
    <row r="154" spans="1:24" ht="16.5" customHeight="1">
      <c r="A154" s="201" t="s">
        <v>60</v>
      </c>
      <c r="B154" s="204" t="s">
        <v>61</v>
      </c>
      <c r="C154" s="107" t="s">
        <v>21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6">
        <v>0</v>
      </c>
      <c r="M154" s="46">
        <v>0</v>
      </c>
      <c r="N154" s="46">
        <v>0</v>
      </c>
      <c r="O154" s="46">
        <v>0</v>
      </c>
      <c r="P154" s="87">
        <f t="shared" si="6"/>
        <v>0</v>
      </c>
      <c r="Q154" s="188">
        <f>P154+P155+P156</f>
        <v>80</v>
      </c>
      <c r="R154" s="188">
        <f>SUM(Q154)</f>
        <v>80</v>
      </c>
      <c r="S154" s="228">
        <v>18</v>
      </c>
      <c r="T154" s="228">
        <v>0</v>
      </c>
      <c r="U154" s="178">
        <v>0</v>
      </c>
      <c r="V154" s="99"/>
      <c r="W154" s="167"/>
      <c r="X154" s="167"/>
    </row>
    <row r="155" spans="1:24" ht="16.5" customHeight="1">
      <c r="A155" s="202"/>
      <c r="B155" s="199"/>
      <c r="C155" s="108" t="s">
        <v>33</v>
      </c>
      <c r="D155" s="75">
        <f>16+64</f>
        <v>80</v>
      </c>
      <c r="E155" s="75"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30">
        <v>0</v>
      </c>
      <c r="M155" s="30">
        <v>0</v>
      </c>
      <c r="N155" s="30">
        <v>0</v>
      </c>
      <c r="O155" s="30">
        <v>0</v>
      </c>
      <c r="P155" s="88">
        <f t="shared" si="6"/>
        <v>80</v>
      </c>
      <c r="Q155" s="189"/>
      <c r="R155" s="189"/>
      <c r="S155" s="226"/>
      <c r="T155" s="226"/>
      <c r="U155" s="164"/>
      <c r="V155" s="99"/>
      <c r="W155" s="161"/>
      <c r="X155" s="161"/>
    </row>
    <row r="156" spans="1:24" ht="16.5" customHeight="1" thickBot="1">
      <c r="A156" s="203"/>
      <c r="B156" s="211"/>
      <c r="C156" s="109" t="s">
        <v>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42">
        <v>0</v>
      </c>
      <c r="M156" s="42">
        <v>0</v>
      </c>
      <c r="N156" s="42">
        <v>0</v>
      </c>
      <c r="O156" s="42">
        <v>0</v>
      </c>
      <c r="P156" s="89">
        <f t="shared" si="6"/>
        <v>0</v>
      </c>
      <c r="Q156" s="190"/>
      <c r="R156" s="190"/>
      <c r="S156" s="232"/>
      <c r="T156" s="232"/>
      <c r="U156" s="179"/>
      <c r="V156" s="99"/>
      <c r="W156" s="168"/>
      <c r="X156" s="162"/>
    </row>
    <row r="157" spans="1:24" ht="16.5" customHeight="1">
      <c r="A157" s="205" t="s">
        <v>67</v>
      </c>
      <c r="B157" s="204" t="s">
        <v>68</v>
      </c>
      <c r="C157" s="107" t="s">
        <v>21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127">
        <v>3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54">
        <f t="shared" si="6"/>
        <v>3</v>
      </c>
      <c r="Q157" s="188">
        <f>P157+P158+P159</f>
        <v>308</v>
      </c>
      <c r="R157" s="188">
        <f>SUM(Q157:Q162)</f>
        <v>659</v>
      </c>
      <c r="S157" s="228">
        <v>288</v>
      </c>
      <c r="T157" s="228">
        <v>869</v>
      </c>
      <c r="U157" s="178">
        <v>292</v>
      </c>
      <c r="V157" s="99"/>
      <c r="W157" s="167">
        <v>0</v>
      </c>
      <c r="X157" s="167">
        <v>250</v>
      </c>
    </row>
    <row r="158" spans="1:24" ht="16.5" customHeight="1">
      <c r="A158" s="206"/>
      <c r="B158" s="199"/>
      <c r="C158" s="108" t="s">
        <v>33</v>
      </c>
      <c r="D158" s="75">
        <v>36</v>
      </c>
      <c r="E158" s="75">
        <v>0</v>
      </c>
      <c r="F158" s="75">
        <v>20</v>
      </c>
      <c r="G158" s="75">
        <v>38</v>
      </c>
      <c r="H158" s="75">
        <v>0</v>
      </c>
      <c r="I158" s="75">
        <v>60</v>
      </c>
      <c r="J158" s="126">
        <v>83</v>
      </c>
      <c r="K158" s="30">
        <v>0</v>
      </c>
      <c r="L158" s="30">
        <v>20</v>
      </c>
      <c r="M158" s="30">
        <v>0</v>
      </c>
      <c r="N158" s="30">
        <v>0</v>
      </c>
      <c r="O158" s="32">
        <v>48</v>
      </c>
      <c r="P158" s="55">
        <f t="shared" si="6"/>
        <v>305</v>
      </c>
      <c r="Q158" s="189"/>
      <c r="R158" s="189"/>
      <c r="S158" s="226"/>
      <c r="T158" s="226"/>
      <c r="U158" s="164"/>
      <c r="V158" s="99"/>
      <c r="W158" s="161"/>
      <c r="X158" s="161"/>
    </row>
    <row r="159" spans="1:24" ht="16.5" customHeight="1">
      <c r="A159" s="206"/>
      <c r="B159" s="200"/>
      <c r="C159" s="109" t="s">
        <v>34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58">
        <f t="shared" si="6"/>
        <v>0</v>
      </c>
      <c r="Q159" s="192"/>
      <c r="R159" s="189"/>
      <c r="S159" s="227"/>
      <c r="T159" s="227"/>
      <c r="U159" s="165"/>
      <c r="V159" s="99"/>
      <c r="W159" s="162"/>
      <c r="X159" s="162"/>
    </row>
    <row r="160" spans="1:24" ht="13.5" customHeight="1">
      <c r="A160" s="206"/>
      <c r="B160" s="198" t="s">
        <v>69</v>
      </c>
      <c r="C160" s="110" t="s">
        <v>21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79">
        <v>0</v>
      </c>
      <c r="M160" s="79">
        <v>0</v>
      </c>
      <c r="N160" s="79">
        <v>0</v>
      </c>
      <c r="O160" s="79">
        <v>0</v>
      </c>
      <c r="P160" s="57">
        <f t="shared" si="6"/>
        <v>0</v>
      </c>
      <c r="Q160" s="191">
        <f>P160+P161+P162</f>
        <v>351</v>
      </c>
      <c r="R160" s="189"/>
      <c r="S160" s="225">
        <v>0</v>
      </c>
      <c r="T160" s="225">
        <v>1404</v>
      </c>
      <c r="U160" s="163">
        <v>737</v>
      </c>
      <c r="V160" s="99"/>
      <c r="W160" s="160">
        <v>254</v>
      </c>
      <c r="X160" s="160">
        <v>111</v>
      </c>
    </row>
    <row r="161" spans="1:24" ht="13.5" customHeight="1">
      <c r="A161" s="206"/>
      <c r="B161" s="199"/>
      <c r="C161" s="108" t="s">
        <v>33</v>
      </c>
      <c r="D161" s="75">
        <v>0</v>
      </c>
      <c r="E161" s="75">
        <v>0</v>
      </c>
      <c r="F161" s="75">
        <v>331</v>
      </c>
      <c r="G161" s="75">
        <v>20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55">
        <f t="shared" si="6"/>
        <v>351</v>
      </c>
      <c r="Q161" s="189"/>
      <c r="R161" s="189"/>
      <c r="S161" s="226"/>
      <c r="T161" s="226"/>
      <c r="U161" s="164"/>
      <c r="V161" s="99"/>
      <c r="W161" s="161"/>
      <c r="X161" s="161"/>
    </row>
    <row r="162" spans="1:24" ht="13.5" customHeight="1" thickBot="1">
      <c r="A162" s="207"/>
      <c r="B162" s="211"/>
      <c r="C162" s="113" t="s">
        <v>34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50">
        <v>0</v>
      </c>
      <c r="M162" s="51">
        <v>0</v>
      </c>
      <c r="N162" s="51">
        <v>0</v>
      </c>
      <c r="O162" s="51">
        <v>0</v>
      </c>
      <c r="P162" s="61">
        <f t="shared" si="6"/>
        <v>0</v>
      </c>
      <c r="Q162" s="190"/>
      <c r="R162" s="190"/>
      <c r="S162" s="232"/>
      <c r="T162" s="232"/>
      <c r="U162" s="179"/>
      <c r="V162" s="99"/>
      <c r="W162" s="168"/>
      <c r="X162" s="168"/>
    </row>
    <row r="163" spans="1:24" ht="16.5" customHeight="1">
      <c r="A163" s="205" t="s">
        <v>70</v>
      </c>
      <c r="B163" s="204" t="s">
        <v>71</v>
      </c>
      <c r="C163" s="107" t="s">
        <v>21</v>
      </c>
      <c r="D163" s="74">
        <v>0</v>
      </c>
      <c r="E163" s="74">
        <v>0</v>
      </c>
      <c r="F163" s="74">
        <v>0</v>
      </c>
      <c r="G163" s="74">
        <v>0</v>
      </c>
      <c r="H163" s="74">
        <v>0</v>
      </c>
      <c r="I163" s="74">
        <v>0</v>
      </c>
      <c r="J163" s="74">
        <v>0</v>
      </c>
      <c r="K163" s="26">
        <v>0</v>
      </c>
      <c r="L163" s="26">
        <v>0</v>
      </c>
      <c r="M163" s="27">
        <v>0</v>
      </c>
      <c r="N163" s="27">
        <v>0</v>
      </c>
      <c r="O163" s="27">
        <v>0</v>
      </c>
      <c r="P163" s="54">
        <f t="shared" si="6"/>
        <v>0</v>
      </c>
      <c r="Q163" s="188">
        <f>P163+P164+P165</f>
        <v>65</v>
      </c>
      <c r="R163" s="188">
        <f>SUM(Q163:Q171)</f>
        <v>280</v>
      </c>
      <c r="S163" s="228">
        <v>233</v>
      </c>
      <c r="T163" s="228">
        <v>534</v>
      </c>
      <c r="U163" s="178">
        <v>307</v>
      </c>
      <c r="V163" s="99"/>
      <c r="W163" s="167">
        <v>1276</v>
      </c>
      <c r="X163" s="167">
        <v>69</v>
      </c>
    </row>
    <row r="164" spans="1:24" ht="16.5" customHeight="1">
      <c r="A164" s="206"/>
      <c r="B164" s="199"/>
      <c r="C164" s="108" t="s">
        <v>33</v>
      </c>
      <c r="D164" s="75">
        <v>0</v>
      </c>
      <c r="E164" s="75">
        <v>0</v>
      </c>
      <c r="F164" s="75">
        <v>0</v>
      </c>
      <c r="G164" s="75">
        <v>11</v>
      </c>
      <c r="H164" s="75">
        <v>0</v>
      </c>
      <c r="I164" s="75">
        <v>0</v>
      </c>
      <c r="J164" s="75">
        <v>0</v>
      </c>
      <c r="K164" s="30">
        <v>1</v>
      </c>
      <c r="L164" s="30">
        <v>24</v>
      </c>
      <c r="M164" s="31">
        <v>0</v>
      </c>
      <c r="N164" s="31">
        <v>0</v>
      </c>
      <c r="O164" s="31">
        <v>29</v>
      </c>
      <c r="P164" s="55">
        <f t="shared" si="6"/>
        <v>65</v>
      </c>
      <c r="Q164" s="189"/>
      <c r="R164" s="189"/>
      <c r="S164" s="226"/>
      <c r="T164" s="226"/>
      <c r="U164" s="164"/>
      <c r="V164" s="99"/>
      <c r="W164" s="161"/>
      <c r="X164" s="161"/>
    </row>
    <row r="165" spans="1:24" ht="16.5" customHeight="1">
      <c r="A165" s="206"/>
      <c r="B165" s="200"/>
      <c r="C165" s="109" t="s">
        <v>34</v>
      </c>
      <c r="D165" s="78">
        <v>0</v>
      </c>
      <c r="E165" s="78">
        <v>0</v>
      </c>
      <c r="F165" s="78">
        <v>0</v>
      </c>
      <c r="G165" s="76">
        <v>0</v>
      </c>
      <c r="H165" s="76">
        <v>0</v>
      </c>
      <c r="I165" s="76">
        <v>0</v>
      </c>
      <c r="J165" s="76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58">
        <f t="shared" si="6"/>
        <v>0</v>
      </c>
      <c r="Q165" s="192"/>
      <c r="R165" s="189"/>
      <c r="S165" s="227"/>
      <c r="T165" s="227"/>
      <c r="U165" s="165"/>
      <c r="V165" s="99"/>
      <c r="W165" s="162"/>
      <c r="X165" s="162"/>
    </row>
    <row r="166" spans="1:24" ht="13.5" customHeight="1">
      <c r="A166" s="206"/>
      <c r="B166" s="198" t="s">
        <v>72</v>
      </c>
      <c r="C166" s="110" t="s">
        <v>21</v>
      </c>
      <c r="D166" s="79">
        <v>0</v>
      </c>
      <c r="E166" s="79">
        <v>0</v>
      </c>
      <c r="F166" s="79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2</v>
      </c>
      <c r="O166" s="38">
        <v>0</v>
      </c>
      <c r="P166" s="57">
        <f t="shared" si="6"/>
        <v>2</v>
      </c>
      <c r="Q166" s="191">
        <f>P166+P167+P168</f>
        <v>176</v>
      </c>
      <c r="R166" s="189"/>
      <c r="S166" s="225">
        <v>12</v>
      </c>
      <c r="T166" s="225">
        <v>497</v>
      </c>
      <c r="U166" s="163">
        <v>374</v>
      </c>
      <c r="V166" s="99"/>
      <c r="W166" s="160">
        <v>352</v>
      </c>
      <c r="X166" s="160">
        <v>54</v>
      </c>
    </row>
    <row r="167" spans="1:24" ht="13.5" customHeight="1">
      <c r="A167" s="206"/>
      <c r="B167" s="199"/>
      <c r="C167" s="108" t="s">
        <v>33</v>
      </c>
      <c r="D167" s="75">
        <v>0</v>
      </c>
      <c r="E167" s="75">
        <v>0</v>
      </c>
      <c r="F167" s="75">
        <v>0</v>
      </c>
      <c r="G167" s="30">
        <v>106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68</v>
      </c>
      <c r="O167" s="30">
        <v>0</v>
      </c>
      <c r="P167" s="55">
        <f t="shared" si="6"/>
        <v>174</v>
      </c>
      <c r="Q167" s="189"/>
      <c r="R167" s="189"/>
      <c r="S167" s="226"/>
      <c r="T167" s="226"/>
      <c r="U167" s="164"/>
      <c r="V167" s="99"/>
      <c r="W167" s="161"/>
      <c r="X167" s="161"/>
    </row>
    <row r="168" spans="1:24" ht="13.5" customHeight="1">
      <c r="A168" s="206"/>
      <c r="B168" s="200"/>
      <c r="C168" s="109" t="s">
        <v>34</v>
      </c>
      <c r="D168" s="78">
        <v>0</v>
      </c>
      <c r="E168" s="78">
        <v>0</v>
      </c>
      <c r="F168" s="78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58">
        <f t="shared" si="6"/>
        <v>0</v>
      </c>
      <c r="Q168" s="192"/>
      <c r="R168" s="189"/>
      <c r="S168" s="227"/>
      <c r="T168" s="227"/>
      <c r="U168" s="165"/>
      <c r="V168" s="99"/>
      <c r="W168" s="162"/>
      <c r="X168" s="162"/>
    </row>
    <row r="169" spans="1:24" ht="16.5" customHeight="1">
      <c r="A169" s="206"/>
      <c r="B169" s="198" t="s">
        <v>73</v>
      </c>
      <c r="C169" s="110" t="s">
        <v>21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57">
        <f t="shared" si="6"/>
        <v>0</v>
      </c>
      <c r="Q169" s="191">
        <f>P169+P170+P171</f>
        <v>39</v>
      </c>
      <c r="R169" s="189"/>
      <c r="S169" s="225">
        <v>1072</v>
      </c>
      <c r="T169" s="225">
        <v>485</v>
      </c>
      <c r="U169" s="163">
        <v>1740</v>
      </c>
      <c r="V169" s="99"/>
      <c r="W169" s="160">
        <v>199</v>
      </c>
      <c r="X169" s="160">
        <v>267</v>
      </c>
    </row>
    <row r="170" spans="1:24" ht="16.5" customHeight="1">
      <c r="A170" s="206"/>
      <c r="B170" s="199"/>
      <c r="C170" s="108" t="s">
        <v>33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13</v>
      </c>
      <c r="J170" s="75">
        <v>0</v>
      </c>
      <c r="K170" s="75">
        <v>0</v>
      </c>
      <c r="L170" s="75">
        <v>0</v>
      </c>
      <c r="M170" s="75">
        <v>26</v>
      </c>
      <c r="N170" s="75">
        <v>0</v>
      </c>
      <c r="O170" s="32">
        <v>0</v>
      </c>
      <c r="P170" s="55">
        <f t="shared" si="6"/>
        <v>39</v>
      </c>
      <c r="Q170" s="189"/>
      <c r="R170" s="189"/>
      <c r="S170" s="226"/>
      <c r="T170" s="226"/>
      <c r="U170" s="164"/>
      <c r="V170" s="99"/>
      <c r="W170" s="161"/>
      <c r="X170" s="161"/>
    </row>
    <row r="171" spans="1:24" ht="16.5" customHeight="1" thickBot="1">
      <c r="A171" s="207"/>
      <c r="B171" s="211"/>
      <c r="C171" s="113" t="s">
        <v>34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52">
        <v>0</v>
      </c>
      <c r="P171" s="61">
        <f t="shared" si="6"/>
        <v>0</v>
      </c>
      <c r="Q171" s="190"/>
      <c r="R171" s="190"/>
      <c r="S171" s="232"/>
      <c r="T171" s="232"/>
      <c r="U171" s="179"/>
      <c r="V171" s="99"/>
      <c r="W171" s="168"/>
      <c r="X171" s="168"/>
    </row>
    <row r="172" spans="1:24" ht="16.5" customHeight="1">
      <c r="A172" s="201" t="s">
        <v>74</v>
      </c>
      <c r="B172" s="204" t="s">
        <v>75</v>
      </c>
      <c r="C172" s="107" t="s">
        <v>21</v>
      </c>
      <c r="D172" s="74">
        <v>0</v>
      </c>
      <c r="E172" s="74">
        <v>0</v>
      </c>
      <c r="F172" s="74">
        <v>0</v>
      </c>
      <c r="G172" s="74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62">
        <v>0</v>
      </c>
      <c r="P172" s="59">
        <f t="shared" si="6"/>
        <v>0</v>
      </c>
      <c r="Q172" s="188">
        <f>P172+P173+P174</f>
        <v>551</v>
      </c>
      <c r="R172" s="188">
        <f>SUM(Q172)</f>
        <v>551</v>
      </c>
      <c r="S172" s="228">
        <v>21</v>
      </c>
      <c r="T172" s="228">
        <v>600</v>
      </c>
      <c r="U172" s="178">
        <v>0</v>
      </c>
      <c r="V172" s="99"/>
      <c r="W172" s="167">
        <v>62</v>
      </c>
      <c r="X172" s="167">
        <v>0</v>
      </c>
    </row>
    <row r="173" spans="1:24" ht="16.5" customHeight="1">
      <c r="A173" s="202"/>
      <c r="B173" s="199"/>
      <c r="C173" s="108" t="s">
        <v>33</v>
      </c>
      <c r="D173" s="75">
        <v>0</v>
      </c>
      <c r="E173" s="75">
        <v>32</v>
      </c>
      <c r="F173" s="75">
        <v>20</v>
      </c>
      <c r="G173" s="75">
        <v>0</v>
      </c>
      <c r="H173" s="30">
        <v>0</v>
      </c>
      <c r="I173" s="30">
        <v>39</v>
      </c>
      <c r="J173" s="30">
        <v>84</v>
      </c>
      <c r="K173" s="30">
        <v>0</v>
      </c>
      <c r="L173" s="30">
        <v>0</v>
      </c>
      <c r="M173" s="30">
        <v>143</v>
      </c>
      <c r="N173" s="30">
        <v>0</v>
      </c>
      <c r="O173" s="32">
        <v>233</v>
      </c>
      <c r="P173" s="55">
        <f t="shared" si="6"/>
        <v>551</v>
      </c>
      <c r="Q173" s="189"/>
      <c r="R173" s="189"/>
      <c r="S173" s="226"/>
      <c r="T173" s="226"/>
      <c r="U173" s="164"/>
      <c r="V173" s="99"/>
      <c r="W173" s="161"/>
      <c r="X173" s="161"/>
    </row>
    <row r="174" spans="1:24" ht="16.5" customHeight="1" thickBot="1">
      <c r="A174" s="203"/>
      <c r="B174" s="211"/>
      <c r="C174" s="113" t="s">
        <v>34</v>
      </c>
      <c r="D174" s="80">
        <v>0</v>
      </c>
      <c r="E174" s="80">
        <v>0</v>
      </c>
      <c r="F174" s="80">
        <v>0</v>
      </c>
      <c r="G174" s="8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2">
        <v>0</v>
      </c>
      <c r="P174" s="58">
        <f t="shared" si="6"/>
        <v>0</v>
      </c>
      <c r="Q174" s="190"/>
      <c r="R174" s="190"/>
      <c r="S174" s="232"/>
      <c r="T174" s="232"/>
      <c r="U174" s="179"/>
      <c r="V174" s="99"/>
      <c r="W174" s="168"/>
      <c r="X174" s="168"/>
    </row>
    <row r="175" spans="1:24" ht="24" customHeight="1" thickBot="1">
      <c r="A175" s="208" t="s">
        <v>102</v>
      </c>
      <c r="B175" s="209"/>
      <c r="C175" s="210"/>
      <c r="D175" s="65">
        <f aca="true" t="shared" si="7" ref="D175:O175">SUM(D121:D174)</f>
        <v>116</v>
      </c>
      <c r="E175" s="81">
        <f t="shared" si="7"/>
        <v>52</v>
      </c>
      <c r="F175" s="81">
        <f t="shared" si="7"/>
        <v>459</v>
      </c>
      <c r="G175" s="81">
        <f t="shared" si="7"/>
        <v>295</v>
      </c>
      <c r="H175" s="82">
        <f t="shared" si="7"/>
        <v>56</v>
      </c>
      <c r="I175" s="81">
        <f t="shared" si="7"/>
        <v>165</v>
      </c>
      <c r="J175" s="81">
        <f t="shared" si="7"/>
        <v>238</v>
      </c>
      <c r="K175" s="83">
        <f t="shared" si="7"/>
        <v>17</v>
      </c>
      <c r="L175" s="83">
        <f t="shared" si="7"/>
        <v>1405</v>
      </c>
      <c r="M175" s="83">
        <f t="shared" si="7"/>
        <v>273</v>
      </c>
      <c r="N175" s="83">
        <f t="shared" si="7"/>
        <v>206</v>
      </c>
      <c r="O175" s="83">
        <f t="shared" si="7"/>
        <v>387</v>
      </c>
      <c r="P175" s="70">
        <f t="shared" si="6"/>
        <v>3669</v>
      </c>
      <c r="Q175" s="71">
        <f>SUM(Q121:Q174)</f>
        <v>3669</v>
      </c>
      <c r="R175" s="84">
        <f>SUM(R121:R174)</f>
        <v>3669</v>
      </c>
      <c r="S175" s="84">
        <v>3997</v>
      </c>
      <c r="T175" s="84">
        <f>SUM(T121:T174)</f>
        <v>7131</v>
      </c>
      <c r="U175" s="73">
        <f>SUM(U121:U174)</f>
        <v>5729</v>
      </c>
      <c r="V175" s="99"/>
      <c r="W175" s="72">
        <f>SUM(W121:W174)</f>
        <v>3450</v>
      </c>
      <c r="X175" s="72">
        <f>SUM(X121:X174)</f>
        <v>905</v>
      </c>
    </row>
    <row r="176" spans="1:24" s="3" customFormat="1" ht="16.5">
      <c r="A176" s="12"/>
      <c r="B176" s="12"/>
      <c r="C176" s="5"/>
      <c r="D176" s="18"/>
      <c r="E176" s="1"/>
      <c r="F176" s="1"/>
      <c r="G176" s="1"/>
      <c r="H176" s="1"/>
      <c r="I176" s="1"/>
      <c r="J176" s="1"/>
      <c r="K176" s="1"/>
      <c r="L176" s="1"/>
      <c r="M176" s="19"/>
      <c r="N176" s="1"/>
      <c r="O176" s="1"/>
      <c r="P176" s="1"/>
      <c r="Q176" s="1"/>
      <c r="R176" s="1"/>
      <c r="S176" s="1"/>
      <c r="T176" s="22"/>
      <c r="U176" s="22"/>
      <c r="V176" s="104"/>
      <c r="W176" s="13"/>
      <c r="X176" s="13"/>
    </row>
    <row r="177" spans="11:23" ht="16.5">
      <c r="K177" s="1"/>
      <c r="N177" s="1"/>
      <c r="O177" s="1"/>
      <c r="P177" s="1"/>
      <c r="Q177" s="1"/>
      <c r="R177" s="1"/>
      <c r="S177" s="1"/>
      <c r="W177" s="24"/>
    </row>
  </sheetData>
  <sheetProtection/>
  <mergeCells count="433">
    <mergeCell ref="W121:W123"/>
    <mergeCell ref="U98:U100"/>
    <mergeCell ref="U104:U106"/>
    <mergeCell ref="Q104:Q106"/>
    <mergeCell ref="U110:U112"/>
    <mergeCell ref="R121:R126"/>
    <mergeCell ref="Q107:Q109"/>
    <mergeCell ref="T98:T100"/>
    <mergeCell ref="W107:W109"/>
    <mergeCell ref="W101:W103"/>
    <mergeCell ref="AD92:AD93"/>
    <mergeCell ref="W83:W85"/>
    <mergeCell ref="W86:W88"/>
    <mergeCell ref="W89:W91"/>
    <mergeCell ref="X86:X88"/>
    <mergeCell ref="W92:W94"/>
    <mergeCell ref="U92:U94"/>
    <mergeCell ref="W104:W106"/>
    <mergeCell ref="W98:W100"/>
    <mergeCell ref="U101:U103"/>
    <mergeCell ref="W95:W97"/>
    <mergeCell ref="T95:T97"/>
    <mergeCell ref="T104:T106"/>
    <mergeCell ref="T92:T94"/>
    <mergeCell ref="U121:U123"/>
    <mergeCell ref="U107:U109"/>
    <mergeCell ref="U95:U97"/>
    <mergeCell ref="U130:U132"/>
    <mergeCell ref="S98:S100"/>
    <mergeCell ref="S104:S106"/>
    <mergeCell ref="T124:T126"/>
    <mergeCell ref="T121:T123"/>
    <mergeCell ref="T110:T112"/>
    <mergeCell ref="T101:T103"/>
    <mergeCell ref="S151:S153"/>
    <mergeCell ref="S154:S156"/>
    <mergeCell ref="S157:S159"/>
    <mergeCell ref="W172:W174"/>
    <mergeCell ref="R163:R171"/>
    <mergeCell ref="Q169:Q171"/>
    <mergeCell ref="Q166:Q168"/>
    <mergeCell ref="W169:W171"/>
    <mergeCell ref="W166:W168"/>
    <mergeCell ref="S169:S171"/>
    <mergeCell ref="W160:W162"/>
    <mergeCell ref="S166:S168"/>
    <mergeCell ref="Q154:Q156"/>
    <mergeCell ref="R154:R156"/>
    <mergeCell ref="U148:U150"/>
    <mergeCell ref="W151:W153"/>
    <mergeCell ref="R151:R153"/>
    <mergeCell ref="R139:R150"/>
    <mergeCell ref="U139:U141"/>
    <mergeCell ref="W139:W141"/>
    <mergeCell ref="W163:W165"/>
    <mergeCell ref="T163:T165"/>
    <mergeCell ref="T166:T168"/>
    <mergeCell ref="U169:U171"/>
    <mergeCell ref="U163:U165"/>
    <mergeCell ref="S163:S165"/>
    <mergeCell ref="U166:U168"/>
    <mergeCell ref="U172:U174"/>
    <mergeCell ref="Q172:Q174"/>
    <mergeCell ref="R172:R174"/>
    <mergeCell ref="S172:S174"/>
    <mergeCell ref="T172:T174"/>
    <mergeCell ref="S160:S162"/>
    <mergeCell ref="T169:T171"/>
    <mergeCell ref="Q163:Q165"/>
    <mergeCell ref="A175:C175"/>
    <mergeCell ref="A157:A162"/>
    <mergeCell ref="B157:B159"/>
    <mergeCell ref="B169:B171"/>
    <mergeCell ref="B160:B162"/>
    <mergeCell ref="A163:A171"/>
    <mergeCell ref="A172:A174"/>
    <mergeCell ref="B172:B174"/>
    <mergeCell ref="B166:B168"/>
    <mergeCell ref="B163:B165"/>
    <mergeCell ref="A133:A138"/>
    <mergeCell ref="A139:A150"/>
    <mergeCell ref="A154:A156"/>
    <mergeCell ref="B136:B138"/>
    <mergeCell ref="B139:B141"/>
    <mergeCell ref="B148:B150"/>
    <mergeCell ref="B145:B147"/>
    <mergeCell ref="A151:A153"/>
    <mergeCell ref="B154:B156"/>
    <mergeCell ref="B151:B153"/>
    <mergeCell ref="B133:B135"/>
    <mergeCell ref="Q120:R120"/>
    <mergeCell ref="Q121:Q123"/>
    <mergeCell ref="B107:B109"/>
    <mergeCell ref="B121:B123"/>
    <mergeCell ref="Q110:Q112"/>
    <mergeCell ref="R127:R132"/>
    <mergeCell ref="Q130:Q132"/>
    <mergeCell ref="B124:B126"/>
    <mergeCell ref="Q124:Q126"/>
    <mergeCell ref="A98:A103"/>
    <mergeCell ref="B101:B103"/>
    <mergeCell ref="B104:B106"/>
    <mergeCell ref="A120:B120"/>
    <mergeCell ref="A119:E119"/>
    <mergeCell ref="B110:B112"/>
    <mergeCell ref="Q113:Q115"/>
    <mergeCell ref="A113:A115"/>
    <mergeCell ref="A121:A126"/>
    <mergeCell ref="S121:S123"/>
    <mergeCell ref="A116:C116"/>
    <mergeCell ref="A104:A112"/>
    <mergeCell ref="B113:B115"/>
    <mergeCell ref="A77:A79"/>
    <mergeCell ref="B77:B79"/>
    <mergeCell ref="Q77:Q79"/>
    <mergeCell ref="R77:R79"/>
    <mergeCell ref="B98:B100"/>
    <mergeCell ref="Q98:Q100"/>
    <mergeCell ref="A80:A97"/>
    <mergeCell ref="B80:B82"/>
    <mergeCell ref="B83:B85"/>
    <mergeCell ref="B86:B88"/>
    <mergeCell ref="B68:B70"/>
    <mergeCell ref="Q80:Q82"/>
    <mergeCell ref="R80:R97"/>
    <mergeCell ref="S74:S76"/>
    <mergeCell ref="S65:S67"/>
    <mergeCell ref="Q83:Q85"/>
    <mergeCell ref="S77:S79"/>
    <mergeCell ref="Q86:Q88"/>
    <mergeCell ref="Q92:Q94"/>
    <mergeCell ref="B92:B94"/>
    <mergeCell ref="A41:A49"/>
    <mergeCell ref="B41:B43"/>
    <mergeCell ref="B47:B49"/>
    <mergeCell ref="B44:B46"/>
    <mergeCell ref="A65:A76"/>
    <mergeCell ref="Q71:Q73"/>
    <mergeCell ref="Q68:Q70"/>
    <mergeCell ref="B71:B73"/>
    <mergeCell ref="B74:B76"/>
    <mergeCell ref="Q74:Q76"/>
    <mergeCell ref="S23:S25"/>
    <mergeCell ref="B26:B28"/>
    <mergeCell ref="B38:B40"/>
    <mergeCell ref="B35:B37"/>
    <mergeCell ref="Q32:Q34"/>
    <mergeCell ref="Q38:Q40"/>
    <mergeCell ref="B32:B34"/>
    <mergeCell ref="Q35:Q37"/>
    <mergeCell ref="Q29:Q31"/>
    <mergeCell ref="S59:S61"/>
    <mergeCell ref="Q26:Q28"/>
    <mergeCell ref="S38:S40"/>
    <mergeCell ref="Q41:Q43"/>
    <mergeCell ref="Q50:Q52"/>
    <mergeCell ref="A23:A40"/>
    <mergeCell ref="B23:B25"/>
    <mergeCell ref="B29:B31"/>
    <mergeCell ref="A50:A64"/>
    <mergeCell ref="B50:B52"/>
    <mergeCell ref="B53:B55"/>
    <mergeCell ref="Q53:Q55"/>
    <mergeCell ref="Q44:Q46"/>
    <mergeCell ref="Q56:Q58"/>
    <mergeCell ref="R41:R49"/>
    <mergeCell ref="R23:R40"/>
    <mergeCell ref="Q23:Q25"/>
    <mergeCell ref="A14:A22"/>
    <mergeCell ref="B14:B16"/>
    <mergeCell ref="S44:S46"/>
    <mergeCell ref="S26:S28"/>
    <mergeCell ref="S47:S49"/>
    <mergeCell ref="Q47:Q49"/>
    <mergeCell ref="S14:S16"/>
    <mergeCell ref="B17:B19"/>
    <mergeCell ref="B20:B22"/>
    <mergeCell ref="S29:S31"/>
    <mergeCell ref="T14:T16"/>
    <mergeCell ref="R14:R22"/>
    <mergeCell ref="Q17:Q19"/>
    <mergeCell ref="T17:T19"/>
    <mergeCell ref="T20:T22"/>
    <mergeCell ref="Q14:Q16"/>
    <mergeCell ref="Q20:Q22"/>
    <mergeCell ref="S17:S19"/>
    <mergeCell ref="B5:B7"/>
    <mergeCell ref="U5:U7"/>
    <mergeCell ref="B11:B13"/>
    <mergeCell ref="U11:U13"/>
    <mergeCell ref="B8:B10"/>
    <mergeCell ref="U8:U10"/>
    <mergeCell ref="Q5:Q7"/>
    <mergeCell ref="R5:R13"/>
    <mergeCell ref="Q8:Q10"/>
    <mergeCell ref="S5:S7"/>
    <mergeCell ref="S8:S10"/>
    <mergeCell ref="S11:S13"/>
    <mergeCell ref="W14:W16"/>
    <mergeCell ref="A3:D3"/>
    <mergeCell ref="A4:B4"/>
    <mergeCell ref="A5:A13"/>
    <mergeCell ref="W11:W13"/>
    <mergeCell ref="W5:W7"/>
    <mergeCell ref="Q4:R4"/>
    <mergeCell ref="Q11:Q13"/>
    <mergeCell ref="W8:W10"/>
    <mergeCell ref="T29:T31"/>
    <mergeCell ref="U32:U34"/>
    <mergeCell ref="W32:W34"/>
    <mergeCell ref="T23:T25"/>
    <mergeCell ref="T26:T28"/>
    <mergeCell ref="W23:W25"/>
    <mergeCell ref="U14:U16"/>
    <mergeCell ref="T32:T34"/>
    <mergeCell ref="W17:W19"/>
    <mergeCell ref="T50:T52"/>
    <mergeCell ref="U50:U52"/>
    <mergeCell ref="U44:U46"/>
    <mergeCell ref="T44:T46"/>
    <mergeCell ref="T5:T7"/>
    <mergeCell ref="T8:T10"/>
    <mergeCell ref="T35:T37"/>
    <mergeCell ref="U23:U25"/>
    <mergeCell ref="U17:U19"/>
    <mergeCell ref="U20:U22"/>
    <mergeCell ref="W74:W76"/>
    <mergeCell ref="U89:U91"/>
    <mergeCell ref="U86:U88"/>
    <mergeCell ref="U80:U82"/>
    <mergeCell ref="T47:T49"/>
    <mergeCell ref="T53:T55"/>
    <mergeCell ref="T68:T70"/>
    <mergeCell ref="U62:U64"/>
    <mergeCell ref="T71:T73"/>
    <mergeCell ref="U47:U49"/>
    <mergeCell ref="T38:T40"/>
    <mergeCell ref="U65:U67"/>
    <mergeCell ref="W65:W67"/>
    <mergeCell ref="U77:U79"/>
    <mergeCell ref="W68:W70"/>
    <mergeCell ref="W59:W61"/>
    <mergeCell ref="W71:W73"/>
    <mergeCell ref="U71:U73"/>
    <mergeCell ref="U74:U76"/>
    <mergeCell ref="W77:W79"/>
    <mergeCell ref="U59:U61"/>
    <mergeCell ref="W29:W31"/>
    <mergeCell ref="U29:U31"/>
    <mergeCell ref="W38:W40"/>
    <mergeCell ref="W41:W43"/>
    <mergeCell ref="U38:U40"/>
    <mergeCell ref="U56:U58"/>
    <mergeCell ref="U113:U115"/>
    <mergeCell ref="T107:T109"/>
    <mergeCell ref="W110:W112"/>
    <mergeCell ref="T113:T115"/>
    <mergeCell ref="X17:X19"/>
    <mergeCell ref="X5:X7"/>
    <mergeCell ref="X8:X10"/>
    <mergeCell ref="X11:X13"/>
    <mergeCell ref="X14:X16"/>
    <mergeCell ref="W113:W115"/>
    <mergeCell ref="W53:W55"/>
    <mergeCell ref="W56:W58"/>
    <mergeCell ref="W80:W82"/>
    <mergeCell ref="W26:W28"/>
    <mergeCell ref="W20:W22"/>
    <mergeCell ref="W44:W46"/>
    <mergeCell ref="W47:W49"/>
    <mergeCell ref="W50:W52"/>
    <mergeCell ref="W35:W37"/>
    <mergeCell ref="W62:W64"/>
    <mergeCell ref="X35:X37"/>
    <mergeCell ref="X32:X34"/>
    <mergeCell ref="X23:X25"/>
    <mergeCell ref="U26:U28"/>
    <mergeCell ref="U35:U37"/>
    <mergeCell ref="X26:X28"/>
    <mergeCell ref="X29:X31"/>
    <mergeCell ref="X53:X55"/>
    <mergeCell ref="X41:X43"/>
    <mergeCell ref="X59:X61"/>
    <mergeCell ref="X44:X46"/>
    <mergeCell ref="X47:X49"/>
    <mergeCell ref="X56:X58"/>
    <mergeCell ref="X107:X109"/>
    <mergeCell ref="X20:X22"/>
    <mergeCell ref="X38:X40"/>
    <mergeCell ref="X77:X79"/>
    <mergeCell ref="X68:X70"/>
    <mergeCell ref="X71:X73"/>
    <mergeCell ref="X74:X76"/>
    <mergeCell ref="X65:X67"/>
    <mergeCell ref="X62:X64"/>
    <mergeCell ref="X50:X52"/>
    <mergeCell ref="X157:X159"/>
    <mergeCell ref="X80:X82"/>
    <mergeCell ref="X83:X85"/>
    <mergeCell ref="X104:X106"/>
    <mergeCell ref="X110:X112"/>
    <mergeCell ref="X98:X100"/>
    <mergeCell ref="X92:X94"/>
    <mergeCell ref="X95:X97"/>
    <mergeCell ref="X101:X103"/>
    <mergeCell ref="X89:X91"/>
    <mergeCell ref="T151:T153"/>
    <mergeCell ref="X172:X174"/>
    <mergeCell ref="X139:X141"/>
    <mergeCell ref="X142:X144"/>
    <mergeCell ref="X148:X150"/>
    <mergeCell ref="X151:X153"/>
    <mergeCell ref="X169:X171"/>
    <mergeCell ref="X163:X165"/>
    <mergeCell ref="X166:X168"/>
    <mergeCell ref="X145:X147"/>
    <mergeCell ref="X154:X156"/>
    <mergeCell ref="X113:X115"/>
    <mergeCell ref="X121:X123"/>
    <mergeCell ref="X124:X126"/>
    <mergeCell ref="X133:X135"/>
    <mergeCell ref="B142:B144"/>
    <mergeCell ref="Q139:Q141"/>
    <mergeCell ref="U151:U153"/>
    <mergeCell ref="T139:T141"/>
    <mergeCell ref="T145:T147"/>
    <mergeCell ref="T133:T135"/>
    <mergeCell ref="T136:T138"/>
    <mergeCell ref="T148:T150"/>
    <mergeCell ref="Q133:Q135"/>
    <mergeCell ref="R133:R138"/>
    <mergeCell ref="S133:S135"/>
    <mergeCell ref="Q145:Q147"/>
    <mergeCell ref="Q142:Q144"/>
    <mergeCell ref="Q148:Q150"/>
    <mergeCell ref="W133:W135"/>
    <mergeCell ref="W136:W138"/>
    <mergeCell ref="U133:U135"/>
    <mergeCell ref="T130:T132"/>
    <mergeCell ref="S127:S129"/>
    <mergeCell ref="T142:T144"/>
    <mergeCell ref="S136:S138"/>
    <mergeCell ref="S139:S141"/>
    <mergeCell ref="S142:S144"/>
    <mergeCell ref="S130:S132"/>
    <mergeCell ref="T154:T156"/>
    <mergeCell ref="U136:U138"/>
    <mergeCell ref="T127:T129"/>
    <mergeCell ref="T157:T159"/>
    <mergeCell ref="T160:T162"/>
    <mergeCell ref="W124:W126"/>
    <mergeCell ref="W154:W156"/>
    <mergeCell ref="W145:W147"/>
    <mergeCell ref="W148:W150"/>
    <mergeCell ref="W157:W159"/>
    <mergeCell ref="X160:X162"/>
    <mergeCell ref="U160:U162"/>
    <mergeCell ref="X136:X138"/>
    <mergeCell ref="U154:U156"/>
    <mergeCell ref="U157:U159"/>
    <mergeCell ref="U124:U126"/>
    <mergeCell ref="W142:W144"/>
    <mergeCell ref="U127:U129"/>
    <mergeCell ref="U145:U147"/>
    <mergeCell ref="U142:U144"/>
    <mergeCell ref="Q157:Q159"/>
    <mergeCell ref="R157:R162"/>
    <mergeCell ref="Q136:Q138"/>
    <mergeCell ref="Q160:Q162"/>
    <mergeCell ref="S110:S112"/>
    <mergeCell ref="S107:S109"/>
    <mergeCell ref="S113:S115"/>
    <mergeCell ref="S148:S150"/>
    <mergeCell ref="S145:S147"/>
    <mergeCell ref="Q151:Q153"/>
    <mergeCell ref="U83:U85"/>
    <mergeCell ref="U41:U43"/>
    <mergeCell ref="T41:T43"/>
    <mergeCell ref="U53:U55"/>
    <mergeCell ref="T56:T58"/>
    <mergeCell ref="U68:U70"/>
    <mergeCell ref="T59:T61"/>
    <mergeCell ref="T62:T64"/>
    <mergeCell ref="T77:T79"/>
    <mergeCell ref="T65:T67"/>
    <mergeCell ref="A1:U1"/>
    <mergeCell ref="A2:U2"/>
    <mergeCell ref="S56:S58"/>
    <mergeCell ref="S53:S55"/>
    <mergeCell ref="S20:S22"/>
    <mergeCell ref="S35:S37"/>
    <mergeCell ref="S32:S34"/>
    <mergeCell ref="K3:U3"/>
    <mergeCell ref="S41:S43"/>
    <mergeCell ref="T11:T13"/>
    <mergeCell ref="A127:A132"/>
    <mergeCell ref="B127:B129"/>
    <mergeCell ref="Q127:Q129"/>
    <mergeCell ref="Q59:Q61"/>
    <mergeCell ref="B56:B58"/>
    <mergeCell ref="B62:B64"/>
    <mergeCell ref="Q62:Q64"/>
    <mergeCell ref="B59:B61"/>
    <mergeCell ref="B65:B67"/>
    <mergeCell ref="Q65:Q67"/>
    <mergeCell ref="R50:R64"/>
    <mergeCell ref="S101:S103"/>
    <mergeCell ref="S86:S88"/>
    <mergeCell ref="S89:S91"/>
    <mergeCell ref="S92:S94"/>
    <mergeCell ref="S62:S64"/>
    <mergeCell ref="R65:R76"/>
    <mergeCell ref="S95:S97"/>
    <mergeCell ref="S80:S82"/>
    <mergeCell ref="S50:S52"/>
    <mergeCell ref="B130:B132"/>
    <mergeCell ref="S71:S73"/>
    <mergeCell ref="S83:S85"/>
    <mergeCell ref="S124:S126"/>
    <mergeCell ref="Q95:Q97"/>
    <mergeCell ref="R104:R112"/>
    <mergeCell ref="Q101:Q103"/>
    <mergeCell ref="R113:R115"/>
    <mergeCell ref="B89:B91"/>
    <mergeCell ref="B95:B97"/>
    <mergeCell ref="S68:S70"/>
    <mergeCell ref="Q89:Q91"/>
    <mergeCell ref="R98:R103"/>
    <mergeCell ref="T89:T91"/>
    <mergeCell ref="T80:T82"/>
    <mergeCell ref="T86:T88"/>
    <mergeCell ref="T83:T85"/>
    <mergeCell ref="T74:T76"/>
  </mergeCells>
  <printOptions/>
  <pageMargins left="0.31496062992125984" right="0.15748031496062992" top="0.3937007874015748" bottom="0.4330708661417323" header="0" footer="0.15748031496062992"/>
  <pageSetup horizontalDpi="600" verticalDpi="600" orientation="portrait" paperSize="9" scale="95" r:id="rId1"/>
  <headerFooter alignWithMargins="0">
    <oddFooter>&amp;C&amp;"微軟正黑體,標準"&amp;8  &amp;P/ &amp;N</oddFooter>
  </headerFooter>
  <rowBreaks count="3" manualBreakCount="3">
    <brk id="49" max="255" man="1"/>
    <brk id="97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XP-PC</dc:creator>
  <cp:keywords/>
  <dc:description/>
  <cp:lastModifiedBy>WIN 7</cp:lastModifiedBy>
  <cp:lastPrinted>2019-01-02T08:37:26Z</cp:lastPrinted>
  <dcterms:created xsi:type="dcterms:W3CDTF">2013-04-03T01:12:51Z</dcterms:created>
  <dcterms:modified xsi:type="dcterms:W3CDTF">2019-01-02T08:40:13Z</dcterms:modified>
  <cp:category/>
  <cp:version/>
  <cp:contentType/>
  <cp:contentStatus/>
</cp:coreProperties>
</file>